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May18)\LeyGral\"/>
    </mc:Choice>
  </mc:AlternateContent>
  <bookViews>
    <workbookView xWindow="0" yWindow="0" windowWidth="25200" windowHeight="10790"/>
  </bookViews>
  <sheets>
    <sheet name="Reporte de Formatos" sheetId="1" r:id="rId1"/>
    <sheet name="Tabla 233922" sheetId="2" r:id="rId2"/>
  </sheets>
  <calcPr calcId="152511"/>
</workbook>
</file>

<file path=xl/calcChain.xml><?xml version="1.0" encoding="utf-8"?>
<calcChain xmlns="http://schemas.openxmlformats.org/spreadsheetml/2006/main">
  <c r="E69" i="2" l="1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<sst xmlns="http://schemas.openxmlformats.org/spreadsheetml/2006/main" count="650" uniqueCount="235">
  <si>
    <t>35850</t>
  </si>
  <si>
    <t>TITULO</t>
  </si>
  <si>
    <t>NOMBRE CORTO</t>
  </si>
  <si>
    <t>DESCRIPCION</t>
  </si>
  <si>
    <t>Informes programáticos presupuestales, balances generales y estados financieros</t>
  </si>
  <si>
    <t>LGTART70FXXXI</t>
  </si>
  <si>
    <t>1</t>
  </si>
  <si>
    <t>2</t>
  </si>
  <si>
    <t>6</t>
  </si>
  <si>
    <t>10</t>
  </si>
  <si>
    <t>7</t>
  </si>
  <si>
    <t>4</t>
  </si>
  <si>
    <t>12</t>
  </si>
  <si>
    <t>13</t>
  </si>
  <si>
    <t>233904</t>
  </si>
  <si>
    <t>233907</t>
  </si>
  <si>
    <t>233905</t>
  </si>
  <si>
    <t>233909</t>
  </si>
  <si>
    <t>233915</t>
  </si>
  <si>
    <t>233916</t>
  </si>
  <si>
    <t>233917</t>
  </si>
  <si>
    <t>233906</t>
  </si>
  <si>
    <t>233908</t>
  </si>
  <si>
    <t>233918</t>
  </si>
  <si>
    <t>233913</t>
  </si>
  <si>
    <t>233914</t>
  </si>
  <si>
    <t>233922</t>
  </si>
  <si>
    <t>233910</t>
  </si>
  <si>
    <t>233919</t>
  </si>
  <si>
    <t>233920</t>
  </si>
  <si>
    <t>233921</t>
  </si>
  <si>
    <t>233912</t>
  </si>
  <si>
    <t>233911</t>
  </si>
  <si>
    <t>233923</t>
  </si>
  <si>
    <t>233924</t>
  </si>
  <si>
    <t>Tabla Campos</t>
  </si>
  <si>
    <t>Ejercicio</t>
  </si>
  <si>
    <t>Periodo que se reporta</t>
  </si>
  <si>
    <t>Clave del capítulo</t>
  </si>
  <si>
    <t>Denominación del capítulo</t>
  </si>
  <si>
    <t>Presupuesto asignado por capítulo</t>
  </si>
  <si>
    <t>Presupuesto modificado por capítulo</t>
  </si>
  <si>
    <t>Presupuesto ejercido por capítulo</t>
  </si>
  <si>
    <t>Clave del concepto</t>
  </si>
  <si>
    <t>Denominación del concepto</t>
  </si>
  <si>
    <t>Presupuesto asignado por concepto</t>
  </si>
  <si>
    <t>Presupuesto modificado por concepto</t>
  </si>
  <si>
    <t>Presupuesto ejercido por concepto</t>
  </si>
  <si>
    <t>Presupuesto por partida</t>
  </si>
  <si>
    <t>29113</t>
  </si>
  <si>
    <t>29114</t>
  </si>
  <si>
    <t>29115</t>
  </si>
  <si>
    <t>29116</t>
  </si>
  <si>
    <t>29117</t>
  </si>
  <si>
    <t>ID</t>
  </si>
  <si>
    <t>Clave de la partida</t>
  </si>
  <si>
    <t>Denominación de la partida</t>
  </si>
  <si>
    <t>Presupuesto asignado por partida</t>
  </si>
  <si>
    <t>Presupuesto modificado por partida</t>
  </si>
  <si>
    <t>Presupuesto ejercido por partida</t>
  </si>
  <si>
    <t>Justificación de la modificación del presupuesto</t>
  </si>
  <si>
    <t>Hipervinculo al informe trimestral programático</t>
  </si>
  <si>
    <t xml:space="preserve">Hipervínculo a Balances generales </t>
  </si>
  <si>
    <t xml:space="preserve">Hipervínculo al Estado financiero </t>
  </si>
  <si>
    <t>Fecha de validación</t>
  </si>
  <si>
    <t>Área(s) responsable(s) de la información</t>
  </si>
  <si>
    <t>Año</t>
  </si>
  <si>
    <t>Fecha de actualización</t>
  </si>
  <si>
    <t xml:space="preserve">servicios personales </t>
  </si>
  <si>
    <t>materiales y suministros</t>
  </si>
  <si>
    <t>servicios generales</t>
  </si>
  <si>
    <t xml:space="preserve">transferencias asignaciones subsidios y otras ayudas </t>
  </si>
  <si>
    <t xml:space="preserve">     113</t>
  </si>
  <si>
    <t>SUELDOS BASE AL PERSONAL PERMANENTE</t>
  </si>
  <si>
    <t xml:space="preserve">     121</t>
  </si>
  <si>
    <t>HONORARIOS ASIMILABLES A SALARIOS</t>
  </si>
  <si>
    <t xml:space="preserve">     131</t>
  </si>
  <si>
    <t>PRIMAS POR AÑOS DE SERVICIO EFECTIVOS PRESTADOS</t>
  </si>
  <si>
    <t xml:space="preserve">     132</t>
  </si>
  <si>
    <t>PRIMAS DE VACACIONES, DOMINICAL Y GRATIFICACIÓN DE FIN DE AÑO</t>
  </si>
  <si>
    <t xml:space="preserve">     134</t>
  </si>
  <si>
    <t>COMPENSACIONES</t>
  </si>
  <si>
    <t xml:space="preserve">     141</t>
  </si>
  <si>
    <t>APORTACIONES DE SEGURIDAD SOCIAL</t>
  </si>
  <si>
    <t xml:space="preserve">     142</t>
  </si>
  <si>
    <t>APORTACIONES A FONDOS DE VIVIENDA</t>
  </si>
  <si>
    <t xml:space="preserve">     144</t>
  </si>
  <si>
    <t>APORTACIONES PARA SEGUROS</t>
  </si>
  <si>
    <t xml:space="preserve">     151</t>
  </si>
  <si>
    <t>CUOTAS PARA EL FONDO DE AHORRO Y FONDO DE TRABAJO</t>
  </si>
  <si>
    <t xml:space="preserve">     154</t>
  </si>
  <si>
    <t>PRESTACIONES CONTRACTUALES</t>
  </si>
  <si>
    <t xml:space="preserve">     159</t>
  </si>
  <si>
    <t>OTRAS PRESTACIONES SOCIALES Y ECONÓMICAS</t>
  </si>
  <si>
    <t xml:space="preserve">     171</t>
  </si>
  <si>
    <t>ESTÍMULOS</t>
  </si>
  <si>
    <t xml:space="preserve">     211</t>
  </si>
  <si>
    <t>MATERIALES, ÚTILES Y EQUIPOS MENORES DE OFICINA</t>
  </si>
  <si>
    <t xml:space="preserve">     212</t>
  </si>
  <si>
    <t>MATERIALES Y ÚTILES DE IMPRESIÓN Y REPRODUCCIÓN</t>
  </si>
  <si>
    <t xml:space="preserve">     214</t>
  </si>
  <si>
    <t>MATERIALES, ÚTILES Y EQUIPOS MENORES DE TECNOLOGÍAS DE LA INFORMACIÓN Y COMUNICACIONES</t>
  </si>
  <si>
    <t xml:space="preserve">     215</t>
  </si>
  <si>
    <t>MATERIAL IMPRESO E INFORMACIÓN DIGITAL</t>
  </si>
  <si>
    <t xml:space="preserve">     216</t>
  </si>
  <si>
    <t>MATERIAL DE LIMPIEZA</t>
  </si>
  <si>
    <t xml:space="preserve">     217</t>
  </si>
  <si>
    <t>MATERIALES Y ÚTILES DE ENSEÑANZA</t>
  </si>
  <si>
    <t xml:space="preserve">     221</t>
  </si>
  <si>
    <t>PRODUCTOS ALIMENTICIOS PARA PERSONAS</t>
  </si>
  <si>
    <t xml:space="preserve">     223</t>
  </si>
  <si>
    <t>UTENSILIOS PARA EL SERVICIO DE ALIMENTACIÓN</t>
  </si>
  <si>
    <t xml:space="preserve">     246</t>
  </si>
  <si>
    <t>MATERIAL ELÉCTRICO Y ELECTRÓNICO</t>
  </si>
  <si>
    <t xml:space="preserve">     249</t>
  </si>
  <si>
    <t>OTROS MATERIALES Y ARTÍCULOS DE CONSTRUCCIÓN Y REPARACIÓN</t>
  </si>
  <si>
    <t xml:space="preserve">     253</t>
  </si>
  <si>
    <t>MEDICINAS Y PRODUCTOS FARMACÉUTICOS</t>
  </si>
  <si>
    <t xml:space="preserve">     261</t>
  </si>
  <si>
    <t>COMBUSTIBLES, LUBRICANTES Y ADITIVOS</t>
  </si>
  <si>
    <t xml:space="preserve">     271</t>
  </si>
  <si>
    <t>VESTUARIO Y UNIFORMES</t>
  </si>
  <si>
    <t xml:space="preserve">     272</t>
  </si>
  <si>
    <t>PRENDAS DE SEGURIDAD Y PROTECCIÓN PERSONAL</t>
  </si>
  <si>
    <t xml:space="preserve">     291</t>
  </si>
  <si>
    <t>HERRAMIENTAS MENORES</t>
  </si>
  <si>
    <t xml:space="preserve">     292</t>
  </si>
  <si>
    <t>REFACCIONES Y ACCESORIOS MENORES DE EDIFICIOS</t>
  </si>
  <si>
    <t xml:space="preserve">     294</t>
  </si>
  <si>
    <t>REFACCIONES Y ACCESORIOS MENORES PARA EQUIPO DE CÓMPUTO Y TECNOLOGÍAS DE LA INFORMACIÓN</t>
  </si>
  <si>
    <t xml:space="preserve">     311</t>
  </si>
  <si>
    <t>ENERGÍA ELÉCTRICA</t>
  </si>
  <si>
    <t xml:space="preserve">     313</t>
  </si>
  <si>
    <t>AGUA</t>
  </si>
  <si>
    <t xml:space="preserve">     314</t>
  </si>
  <si>
    <t>TELEFONÍA TRADICIONAL</t>
  </si>
  <si>
    <t xml:space="preserve">     317</t>
  </si>
  <si>
    <t>SERVICIOS DE ACCESO DE INTERNET, REDES Y PROCESAMIENTO DE INFORMACIÓN</t>
  </si>
  <si>
    <t xml:space="preserve">     318</t>
  </si>
  <si>
    <t>SERVICIOS POSTALES Y TELEGRÁFICOS</t>
  </si>
  <si>
    <t xml:space="preserve">     322</t>
  </si>
  <si>
    <t>ARRENDAMIENTO DE EDIFICIOS</t>
  </si>
  <si>
    <t xml:space="preserve">     323</t>
  </si>
  <si>
    <t>ARRENDAMIENTO DE MOBILIARIO Y EQUIPO DE ADMINISTRACIÓN, EDUCACIONAL Y RECREATIVO.</t>
  </si>
  <si>
    <t xml:space="preserve">     327</t>
  </si>
  <si>
    <t>ARRENDAMIENTO DE ACTIVOS INTANGIBLES</t>
  </si>
  <si>
    <t xml:space="preserve">     331</t>
  </si>
  <si>
    <t>SERVICIOS LEGALES, DE CONTABILIDAD, AUDITORÍA Y RELACIONADOS</t>
  </si>
  <si>
    <t xml:space="preserve">     333</t>
  </si>
  <si>
    <t>SERVICIOS DE CONSULTORÍA ADMINISTRATIVA, PROCESOS, TÉCNICA Y EN TECNOLOGÍAS DE LA INFORMACIÓN</t>
  </si>
  <si>
    <t xml:space="preserve">     334</t>
  </si>
  <si>
    <t>SERVICIOS DE CAPACITACIÓN</t>
  </si>
  <si>
    <t xml:space="preserve">     335</t>
  </si>
  <si>
    <t>SERVICIOS DE INVESTIGACIÓN CIENTÍFICA Y DESARROLLO</t>
  </si>
  <si>
    <t xml:space="preserve">     336</t>
  </si>
  <si>
    <t>SERVICIOS DE APOYO ADMINISTRATIVO, TRADUCCIÓN, FOTOCOPIADO E IMPRESIÓN</t>
  </si>
  <si>
    <t xml:space="preserve">     338</t>
  </si>
  <si>
    <t>SERVICIOS DE VIGILANCIA</t>
  </si>
  <si>
    <t xml:space="preserve">     345</t>
  </si>
  <si>
    <t>SEGURO DE BIENES PATRIMONIALES</t>
  </si>
  <si>
    <t xml:space="preserve">     347</t>
  </si>
  <si>
    <t>FLETES Y MANIOBRAS</t>
  </si>
  <si>
    <t xml:space="preserve">     351</t>
  </si>
  <si>
    <t>CONSERVACIÓN Y MANTENIMIENTO MENOR DE INMUEBLES</t>
  </si>
  <si>
    <t xml:space="preserve">     352</t>
  </si>
  <si>
    <t>INSTALACIÓN, REPARACIÓN Y MANTENIMIENTO DE MOBILIARIO Y EQUIPO DE ADMINISTRACIÓN, EDUCACIONAL Y RECREATIVO</t>
  </si>
  <si>
    <t xml:space="preserve">     353</t>
  </si>
  <si>
    <t>INSTALACIÓN, REPARACIÓN Y MANTENIMIENTO DE EQUIPO DE CÓMPUTO Y TECNOLOGÍA DE INFORMACIÓN</t>
  </si>
  <si>
    <t xml:space="preserve">     355</t>
  </si>
  <si>
    <t>REPARACIÓN Y MANTENIMIENTO DE EQUIPO DE TRANSPORTE</t>
  </si>
  <si>
    <t xml:space="preserve">     357</t>
  </si>
  <si>
    <t>INSTALACIÓN, REPARACIÓN Y MANTENIMIENTO DE MAQUINARIA, OTROS EQUIPOS Y HERRAMIENTAS</t>
  </si>
  <si>
    <t xml:space="preserve">     358</t>
  </si>
  <si>
    <t>SERVICIOS DE LIMPIEZA Y MANEJO DE DESECHOS</t>
  </si>
  <si>
    <t xml:space="preserve">     359</t>
  </si>
  <si>
    <t>SERVICIOS DE JARDINERÍA Y FUMIGACIÓN</t>
  </si>
  <si>
    <t xml:space="preserve">     361</t>
  </si>
  <si>
    <t>DIFUSIÓN POR RADIO, TELEVISIÓN Y OTROS MEDIOS DE MENSAJES SOBRE PROGRAMAS Y ACTIVIDADES GUBERNAMENTALES</t>
  </si>
  <si>
    <t xml:space="preserve">     371</t>
  </si>
  <si>
    <t>PASAJES AÉREOS</t>
  </si>
  <si>
    <t xml:space="preserve">     375</t>
  </si>
  <si>
    <t>VIÁTICOS EN EL PAÍS</t>
  </si>
  <si>
    <t xml:space="preserve">     376</t>
  </si>
  <si>
    <t>VIÁTICOS EN EL EXTRANJERO</t>
  </si>
  <si>
    <t xml:space="preserve">     379</t>
  </si>
  <si>
    <t>OTROS SERVICIOS DE TRASLADO Y HOSPEDAJE</t>
  </si>
  <si>
    <t xml:space="preserve">     381</t>
  </si>
  <si>
    <t>GASTOS DE CEREMONIAL</t>
  </si>
  <si>
    <t xml:space="preserve">     382</t>
  </si>
  <si>
    <t>GASTOS DE ORDEN SOCIAL Y CULTURAL</t>
  </si>
  <si>
    <t xml:space="preserve">     383</t>
  </si>
  <si>
    <t>CONGRESOS Y CONVENCIONES</t>
  </si>
  <si>
    <t xml:space="preserve">     385</t>
  </si>
  <si>
    <t>GASTOS DE REPRESENTACIÓN</t>
  </si>
  <si>
    <t xml:space="preserve">     392</t>
  </si>
  <si>
    <t>IMPUESTOS Y DERECHOS</t>
  </si>
  <si>
    <t xml:space="preserve">     395</t>
  </si>
  <si>
    <t>PENAS, MULTAS, ACCESORIOS Y ACTUALIZACIONES</t>
  </si>
  <si>
    <t xml:space="preserve">     399</t>
  </si>
  <si>
    <t>OTROS SERVICIOS GENERALES</t>
  </si>
  <si>
    <t xml:space="preserve">     442</t>
  </si>
  <si>
    <t>BECAS Y OTRAS AYUDAS PARA PROGRAMAS DE CAPACITACIÓN</t>
  </si>
  <si>
    <t>RECURSOS FINANCIEROS</t>
  </si>
  <si>
    <t xml:space="preserve"> las modificaciones entre partidas no generan un impacto negativo que impida el cumplimiento de las metas y objetivos en la estructura programatica.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</si>
  <si>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</si>
  <si>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</si>
  <si>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</si>
  <si>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</si>
  <si>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</si>
  <si>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</si>
  <si>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</si>
  <si>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</si>
  <si>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</si>
  <si>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</si>
  <si>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</si>
  <si>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</si>
  <si>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</si>
  <si>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</si>
  <si>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</si>
  <si>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</si>
  <si>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</si>
  <si>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</si>
  <si>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</si>
  <si>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</si>
  <si>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</si>
  <si>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</si>
  <si>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Ayudas Sociales</t>
  </si>
  <si>
    <t>bienes muebles,inmuebles e intangibles</t>
  </si>
  <si>
    <t xml:space="preserve">CAMARAS FOTOGRAFICAS Y DE VIDEO </t>
  </si>
  <si>
    <t>Mobiliario y Equipo Educacional y Recreativo</t>
  </si>
  <si>
    <t xml:space="preserve">3 er.. Trimestre </t>
  </si>
  <si>
    <t>SERVICIOS PROFESIONALES,CIENTIFICOS Y TECNICOS INTEGRALES</t>
  </si>
  <si>
    <t>http://www.colson.edu.mx/Transparencia/recfin/INFORMES%20PROGRAMATICOS%203ER%20TRIM%202017.zip</t>
  </si>
  <si>
    <t>http://www.colson.edu.mx/Transparencia/recfin/BALANCES%20PRESUP%203ER%20TRIM.zip</t>
  </si>
  <si>
    <t>http://www.colson.edu.mx/Transparencia/recfin/ESTADO%20FINANCIERO%203ER%20TRIM%202017.zip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</si>
</sst>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;[Red]0"/>
  </numFmts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0" xfId="1" applyProtection="1"/>
    <xf numFmtId="49" fontId="4" fillId="0" borderId="0" xfId="0" applyNumberFormat="1" applyFont="1" applyProtection="1"/>
    <xf numFmtId="0" fontId="4" fillId="0" borderId="0" xfId="0" applyFont="1" applyAlignment="1" applyProtection="1"/>
    <xf numFmtId="0" fontId="3" fillId="2" borderId="2" xfId="0" applyFont="1" applyFill="1" applyBorder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14" fontId="0" fillId="0" borderId="0" xfId="0" applyNumberFormat="1" applyProtection="1"/>
    <xf numFmtId="174" fontId="0" fillId="0" borderId="0" xfId="0" applyNumberFormat="1" applyProtection="1"/>
    <xf numFmtId="174" fontId="0" fillId="0" borderId="0" xfId="0" applyNumberFormat="1" applyBorder="1" applyProtection="1"/>
    <xf numFmtId="174" fontId="4" fillId="0" borderId="0" xfId="0" applyNumberFormat="1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topLeftCell="A60" workbookViewId="0">
      <selection activeCell="E13" sqref="E13"/>
    </sheetView>
  </sheetViews>
  <sheetFormatPr baseColWidth="10" defaultColWidth="9.1796875" defaultRowHeight="12.5" x14ac:dyDescent="0.25"/>
  <cols>
    <col min="1" max="1" width="9" customWidth="1"/>
    <col min="2" max="2" width="26.26953125" customWidth="1"/>
    <col min="3" max="3" width="16" customWidth="1"/>
    <col min="4" max="4" width="44.54296875" customWidth="1"/>
    <col min="5" max="5" width="17.26953125" customWidth="1"/>
    <col min="6" max="6" width="36.26953125" customWidth="1"/>
    <col min="7" max="7" width="22.1796875" customWidth="1"/>
    <col min="8" max="8" width="13.26953125" customWidth="1"/>
    <col min="9" max="9" width="62.7265625" customWidth="1"/>
    <col min="10" max="10" width="22.54296875" customWidth="1"/>
    <col min="11" max="11" width="17.26953125" customWidth="1"/>
    <col min="12" max="12" width="38" customWidth="1"/>
    <col min="13" max="13" width="9.26953125" customWidth="1"/>
    <col min="14" max="14" width="125.453125" customWidth="1"/>
    <col min="15" max="15" width="97" customWidth="1"/>
    <col min="16" max="16" width="81.1796875" customWidth="1"/>
    <col min="17" max="17" width="90.26953125" customWidth="1"/>
    <col min="18" max="18" width="16.54296875" customWidth="1"/>
    <col min="19" max="19" width="33.453125" customWidth="1"/>
    <col min="20" max="20" width="7.1796875" customWidth="1"/>
    <col min="21" max="21" width="19" customWidth="1"/>
  </cols>
  <sheetData>
    <row r="1" spans="1:21" hidden="1" x14ac:dyDescent="0.25">
      <c r="A1" t="s">
        <v>0</v>
      </c>
    </row>
    <row r="2" spans="1:21" ht="14" x14ac:dyDescent="0.3">
      <c r="A2" s="1" t="s">
        <v>1</v>
      </c>
      <c r="B2" s="1" t="s">
        <v>2</v>
      </c>
      <c r="C2" s="1" t="s">
        <v>3</v>
      </c>
    </row>
    <row r="3" spans="1:21" x14ac:dyDescent="0.25">
      <c r="A3" s="2" t="s">
        <v>4</v>
      </c>
      <c r="B3" s="2" t="s">
        <v>5</v>
      </c>
      <c r="C3" s="2" t="s">
        <v>4</v>
      </c>
    </row>
    <row r="4" spans="1:21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8</v>
      </c>
      <c r="K4" t="s">
        <v>8</v>
      </c>
      <c r="L4" t="s">
        <v>8</v>
      </c>
      <c r="M4" t="s">
        <v>9</v>
      </c>
      <c r="N4" t="s">
        <v>7</v>
      </c>
      <c r="O4" t="s">
        <v>10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ht="14" x14ac:dyDescent="0.3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</row>
    <row r="8" spans="1:21" x14ac:dyDescent="0.25">
      <c r="A8">
        <v>2017</v>
      </c>
      <c r="B8" s="4" t="s">
        <v>230</v>
      </c>
      <c r="C8" s="5">
        <v>1000</v>
      </c>
      <c r="D8" t="s">
        <v>68</v>
      </c>
      <c r="E8">
        <v>56945448</v>
      </c>
      <c r="F8">
        <v>56945448</v>
      </c>
      <c r="G8">
        <v>38967818</v>
      </c>
      <c r="H8">
        <v>11000</v>
      </c>
      <c r="I8" t="s">
        <v>204</v>
      </c>
      <c r="J8" s="11">
        <v>38198864</v>
      </c>
      <c r="K8" s="11">
        <v>38190485</v>
      </c>
      <c r="L8" s="11">
        <v>24961701</v>
      </c>
      <c r="M8">
        <v>8</v>
      </c>
      <c r="N8" t="s">
        <v>203</v>
      </c>
      <c r="O8" s="3" t="s">
        <v>232</v>
      </c>
      <c r="P8" t="s">
        <v>233</v>
      </c>
      <c r="Q8" t="s">
        <v>234</v>
      </c>
      <c r="R8" s="10">
        <v>43008</v>
      </c>
      <c r="S8" t="s">
        <v>202</v>
      </c>
      <c r="T8">
        <v>2017</v>
      </c>
      <c r="U8" s="10">
        <v>43008</v>
      </c>
    </row>
    <row r="9" spans="1:21" x14ac:dyDescent="0.25">
      <c r="A9">
        <v>2017</v>
      </c>
      <c r="B9" s="4" t="s">
        <v>230</v>
      </c>
      <c r="C9">
        <v>2000</v>
      </c>
      <c r="D9" t="s">
        <v>69</v>
      </c>
      <c r="E9">
        <v>2358028</v>
      </c>
      <c r="F9">
        <v>2325460</v>
      </c>
      <c r="G9">
        <v>1044692</v>
      </c>
      <c r="H9">
        <v>12000</v>
      </c>
      <c r="I9" t="s">
        <v>205</v>
      </c>
      <c r="J9" s="11">
        <v>1628133</v>
      </c>
      <c r="K9" s="11">
        <v>1628133</v>
      </c>
      <c r="L9" s="11">
        <v>1587475</v>
      </c>
      <c r="M9">
        <v>9</v>
      </c>
      <c r="N9" t="s">
        <v>203</v>
      </c>
      <c r="O9" s="3" t="s">
        <v>232</v>
      </c>
      <c r="P9" t="s">
        <v>233</v>
      </c>
      <c r="Q9" t="s">
        <v>234</v>
      </c>
      <c r="R9" s="10">
        <v>43008</v>
      </c>
      <c r="S9" t="s">
        <v>202</v>
      </c>
      <c r="T9">
        <v>2017</v>
      </c>
      <c r="U9" s="10">
        <v>43008</v>
      </c>
    </row>
    <row r="10" spans="1:21" x14ac:dyDescent="0.25">
      <c r="A10">
        <v>2017</v>
      </c>
      <c r="B10" s="4" t="s">
        <v>230</v>
      </c>
      <c r="C10">
        <v>3000</v>
      </c>
      <c r="D10" t="s">
        <v>70</v>
      </c>
      <c r="E10">
        <v>14633238</v>
      </c>
      <c r="F10">
        <v>14607971</v>
      </c>
      <c r="G10">
        <v>7855157</v>
      </c>
      <c r="H10">
        <v>13000</v>
      </c>
      <c r="I10" t="s">
        <v>206</v>
      </c>
      <c r="J10" s="11">
        <v>3402368</v>
      </c>
      <c r="K10" s="11">
        <v>3406961</v>
      </c>
      <c r="L10" s="11">
        <v>2627147</v>
      </c>
      <c r="M10">
        <v>10</v>
      </c>
      <c r="N10" t="s">
        <v>203</v>
      </c>
      <c r="O10" s="3" t="s">
        <v>232</v>
      </c>
      <c r="P10" t="s">
        <v>233</v>
      </c>
      <c r="Q10" t="s">
        <v>234</v>
      </c>
      <c r="R10" s="10">
        <v>43008</v>
      </c>
      <c r="S10" t="s">
        <v>202</v>
      </c>
      <c r="T10">
        <v>2017</v>
      </c>
      <c r="U10" s="10">
        <v>43008</v>
      </c>
    </row>
    <row r="11" spans="1:21" x14ac:dyDescent="0.25">
      <c r="A11">
        <v>2017</v>
      </c>
      <c r="B11" s="4" t="s">
        <v>230</v>
      </c>
      <c r="C11">
        <v>4000</v>
      </c>
      <c r="D11" t="s">
        <v>71</v>
      </c>
      <c r="E11">
        <v>300000</v>
      </c>
      <c r="F11">
        <v>312000</v>
      </c>
      <c r="G11">
        <v>201570</v>
      </c>
      <c r="H11">
        <v>14000</v>
      </c>
      <c r="I11" t="s">
        <v>207</v>
      </c>
      <c r="J11" s="11">
        <v>9901862</v>
      </c>
      <c r="K11" s="11">
        <v>9834810</v>
      </c>
      <c r="L11" s="11">
        <v>6874268</v>
      </c>
      <c r="M11">
        <v>11</v>
      </c>
      <c r="N11" t="s">
        <v>203</v>
      </c>
      <c r="O11" s="3" t="s">
        <v>232</v>
      </c>
      <c r="P11" t="s">
        <v>233</v>
      </c>
      <c r="Q11" t="s">
        <v>234</v>
      </c>
      <c r="R11" s="10">
        <v>43008</v>
      </c>
      <c r="S11" t="s">
        <v>202</v>
      </c>
      <c r="T11">
        <v>2017</v>
      </c>
      <c r="U11" s="10">
        <v>43008</v>
      </c>
    </row>
    <row r="12" spans="1:21" x14ac:dyDescent="0.25">
      <c r="A12">
        <v>2017</v>
      </c>
      <c r="B12" s="4" t="s">
        <v>230</v>
      </c>
      <c r="C12">
        <v>5000</v>
      </c>
      <c r="D12" t="s">
        <v>227</v>
      </c>
      <c r="E12">
        <v>0</v>
      </c>
      <c r="F12">
        <v>45835</v>
      </c>
      <c r="G12">
        <v>43309</v>
      </c>
      <c r="H12">
        <v>15000</v>
      </c>
      <c r="I12" t="s">
        <v>208</v>
      </c>
      <c r="J12" s="11">
        <v>2137417</v>
      </c>
      <c r="K12" s="11">
        <v>2138255</v>
      </c>
      <c r="L12" s="11">
        <v>1728373</v>
      </c>
      <c r="M12">
        <v>12</v>
      </c>
      <c r="N12" t="s">
        <v>203</v>
      </c>
      <c r="O12" s="3" t="s">
        <v>232</v>
      </c>
      <c r="P12" t="s">
        <v>233</v>
      </c>
      <c r="Q12" t="s">
        <v>234</v>
      </c>
      <c r="R12" s="10">
        <v>43008</v>
      </c>
      <c r="S12" t="s">
        <v>202</v>
      </c>
      <c r="T12">
        <v>2017</v>
      </c>
      <c r="U12" s="10">
        <v>43008</v>
      </c>
    </row>
    <row r="13" spans="1:21" x14ac:dyDescent="0.25">
      <c r="A13">
        <v>2017</v>
      </c>
      <c r="B13" s="4" t="s">
        <v>230</v>
      </c>
      <c r="H13">
        <v>17000</v>
      </c>
      <c r="I13" t="s">
        <v>209</v>
      </c>
      <c r="J13" s="11">
        <v>1676804</v>
      </c>
      <c r="K13" s="11">
        <v>1746804</v>
      </c>
      <c r="L13" s="11">
        <v>1188855</v>
      </c>
      <c r="M13">
        <v>13</v>
      </c>
      <c r="N13" t="s">
        <v>203</v>
      </c>
      <c r="O13" s="3" t="s">
        <v>232</v>
      </c>
      <c r="P13" t="s">
        <v>233</v>
      </c>
      <c r="Q13" t="s">
        <v>234</v>
      </c>
      <c r="R13" s="10">
        <v>43008</v>
      </c>
      <c r="S13" t="s">
        <v>202</v>
      </c>
      <c r="T13">
        <v>2017</v>
      </c>
      <c r="U13" s="10">
        <v>43008</v>
      </c>
    </row>
    <row r="14" spans="1:21" x14ac:dyDescent="0.25">
      <c r="A14">
        <v>2017</v>
      </c>
      <c r="B14" s="4" t="s">
        <v>230</v>
      </c>
      <c r="H14">
        <v>21000</v>
      </c>
      <c r="I14" t="s">
        <v>210</v>
      </c>
      <c r="J14" s="11">
        <v>1716443</v>
      </c>
      <c r="K14" s="11">
        <v>1655753</v>
      </c>
      <c r="L14" s="11">
        <v>557344</v>
      </c>
      <c r="M14">
        <v>14</v>
      </c>
      <c r="N14" t="s">
        <v>203</v>
      </c>
      <c r="O14" s="3" t="s">
        <v>232</v>
      </c>
      <c r="P14" t="s">
        <v>233</v>
      </c>
      <c r="Q14" t="s">
        <v>234</v>
      </c>
      <c r="R14" s="10">
        <v>43008</v>
      </c>
      <c r="S14" t="s">
        <v>202</v>
      </c>
      <c r="T14">
        <v>2017</v>
      </c>
      <c r="U14" s="10">
        <v>43008</v>
      </c>
    </row>
    <row r="15" spans="1:21" x14ac:dyDescent="0.25">
      <c r="A15">
        <v>2017</v>
      </c>
      <c r="B15" s="4" t="s">
        <v>230</v>
      </c>
      <c r="H15">
        <v>22000</v>
      </c>
      <c r="I15" t="s">
        <v>211</v>
      </c>
      <c r="J15" s="11">
        <v>114660</v>
      </c>
      <c r="K15" s="11">
        <v>104660</v>
      </c>
      <c r="L15" s="11">
        <v>71347</v>
      </c>
      <c r="M15">
        <v>15</v>
      </c>
      <c r="N15" t="s">
        <v>203</v>
      </c>
      <c r="O15" s="3" t="s">
        <v>232</v>
      </c>
      <c r="P15" t="s">
        <v>233</v>
      </c>
      <c r="Q15" t="s">
        <v>234</v>
      </c>
      <c r="R15" s="10">
        <v>43008</v>
      </c>
      <c r="S15" t="s">
        <v>202</v>
      </c>
      <c r="T15">
        <v>2017</v>
      </c>
      <c r="U15" s="10">
        <v>43008</v>
      </c>
    </row>
    <row r="16" spans="1:21" x14ac:dyDescent="0.25">
      <c r="A16">
        <v>2017</v>
      </c>
      <c r="B16" s="4" t="s">
        <v>230</v>
      </c>
      <c r="H16">
        <v>24000</v>
      </c>
      <c r="I16" t="s">
        <v>212</v>
      </c>
      <c r="J16" s="11">
        <v>75600</v>
      </c>
      <c r="K16" s="11">
        <v>75600</v>
      </c>
      <c r="L16" s="11">
        <v>37089</v>
      </c>
      <c r="M16">
        <v>16</v>
      </c>
      <c r="N16" t="s">
        <v>203</v>
      </c>
      <c r="O16" s="3" t="s">
        <v>232</v>
      </c>
      <c r="P16" t="s">
        <v>233</v>
      </c>
      <c r="Q16" t="s">
        <v>234</v>
      </c>
      <c r="R16" s="10">
        <v>43008</v>
      </c>
      <c r="S16" t="s">
        <v>202</v>
      </c>
      <c r="T16">
        <v>2017</v>
      </c>
      <c r="U16" s="10">
        <v>43008</v>
      </c>
    </row>
    <row r="17" spans="1:21" x14ac:dyDescent="0.25">
      <c r="A17">
        <v>2017</v>
      </c>
      <c r="B17" s="4" t="s">
        <v>230</v>
      </c>
      <c r="H17">
        <v>25000</v>
      </c>
      <c r="I17" t="s">
        <v>213</v>
      </c>
      <c r="J17" s="11">
        <v>6300</v>
      </c>
      <c r="K17" s="11">
        <v>6300</v>
      </c>
      <c r="L17" s="11">
        <v>0</v>
      </c>
      <c r="M17">
        <v>17</v>
      </c>
      <c r="N17" t="s">
        <v>203</v>
      </c>
      <c r="O17" s="3" t="s">
        <v>232</v>
      </c>
      <c r="P17" t="s">
        <v>233</v>
      </c>
      <c r="Q17" t="s">
        <v>234</v>
      </c>
      <c r="R17" s="10">
        <v>43008</v>
      </c>
      <c r="S17" t="s">
        <v>202</v>
      </c>
      <c r="T17">
        <v>2017</v>
      </c>
      <c r="U17" s="10">
        <v>43008</v>
      </c>
    </row>
    <row r="18" spans="1:21" x14ac:dyDescent="0.25">
      <c r="A18">
        <v>2017</v>
      </c>
      <c r="B18" s="4" t="s">
        <v>230</v>
      </c>
      <c r="H18">
        <v>26000</v>
      </c>
      <c r="I18" t="s">
        <v>214</v>
      </c>
      <c r="J18" s="11">
        <v>151200</v>
      </c>
      <c r="K18" s="11">
        <v>144000</v>
      </c>
      <c r="L18" s="11">
        <v>108000</v>
      </c>
      <c r="M18">
        <v>18</v>
      </c>
      <c r="N18" t="s">
        <v>203</v>
      </c>
      <c r="O18" s="3" t="s">
        <v>232</v>
      </c>
      <c r="P18" t="s">
        <v>233</v>
      </c>
      <c r="Q18" t="s">
        <v>234</v>
      </c>
      <c r="R18" s="10">
        <v>43008</v>
      </c>
      <c r="S18" t="s">
        <v>202</v>
      </c>
      <c r="T18">
        <v>2017</v>
      </c>
      <c r="U18" s="10">
        <v>43008</v>
      </c>
    </row>
    <row r="19" spans="1:21" x14ac:dyDescent="0.25">
      <c r="A19">
        <v>2017</v>
      </c>
      <c r="B19" s="4" t="s">
        <v>230</v>
      </c>
      <c r="H19">
        <v>27000</v>
      </c>
      <c r="I19" t="s">
        <v>215</v>
      </c>
      <c r="J19" s="11">
        <v>199000</v>
      </c>
      <c r="K19" s="11">
        <v>199000</v>
      </c>
      <c r="L19" s="11">
        <v>187585</v>
      </c>
      <c r="M19">
        <v>19</v>
      </c>
      <c r="N19" t="s">
        <v>203</v>
      </c>
      <c r="O19" s="3" t="s">
        <v>232</v>
      </c>
      <c r="P19" t="s">
        <v>233</v>
      </c>
      <c r="Q19" t="s">
        <v>234</v>
      </c>
      <c r="R19" s="10">
        <v>43008</v>
      </c>
      <c r="S19" t="s">
        <v>202</v>
      </c>
      <c r="T19">
        <v>2017</v>
      </c>
      <c r="U19" s="10">
        <v>43008</v>
      </c>
    </row>
    <row r="20" spans="1:21" x14ac:dyDescent="0.25">
      <c r="A20">
        <v>2017</v>
      </c>
      <c r="B20" s="4" t="s">
        <v>230</v>
      </c>
      <c r="H20">
        <v>29000</v>
      </c>
      <c r="I20" t="s">
        <v>216</v>
      </c>
      <c r="J20" s="11">
        <v>94825</v>
      </c>
      <c r="K20" s="11">
        <v>140147</v>
      </c>
      <c r="L20" s="11">
        <v>83326</v>
      </c>
      <c r="M20">
        <v>20</v>
      </c>
      <c r="N20" t="s">
        <v>203</v>
      </c>
      <c r="O20" s="3" t="s">
        <v>232</v>
      </c>
      <c r="P20" t="s">
        <v>233</v>
      </c>
      <c r="Q20" t="s">
        <v>234</v>
      </c>
      <c r="R20" s="10">
        <v>43008</v>
      </c>
      <c r="S20" t="s">
        <v>202</v>
      </c>
      <c r="T20">
        <v>2017</v>
      </c>
      <c r="U20" s="10">
        <v>43008</v>
      </c>
    </row>
    <row r="21" spans="1:21" x14ac:dyDescent="0.25">
      <c r="A21">
        <v>2017</v>
      </c>
      <c r="B21" s="4" t="s">
        <v>230</v>
      </c>
      <c r="H21">
        <v>31000</v>
      </c>
      <c r="I21" t="s">
        <v>217</v>
      </c>
      <c r="J21" s="11">
        <v>2389450</v>
      </c>
      <c r="K21" s="11">
        <v>1504863</v>
      </c>
      <c r="L21" s="11">
        <v>1220512</v>
      </c>
      <c r="M21">
        <v>21</v>
      </c>
      <c r="N21" t="s">
        <v>203</v>
      </c>
      <c r="O21" s="3" t="s">
        <v>232</v>
      </c>
      <c r="P21" t="s">
        <v>233</v>
      </c>
      <c r="Q21" t="s">
        <v>234</v>
      </c>
      <c r="R21" s="10">
        <v>43008</v>
      </c>
      <c r="S21" t="s">
        <v>202</v>
      </c>
      <c r="T21">
        <v>2017</v>
      </c>
      <c r="U21" s="10">
        <v>43008</v>
      </c>
    </row>
    <row r="22" spans="1:21" x14ac:dyDescent="0.25">
      <c r="A22">
        <v>2017</v>
      </c>
      <c r="B22" s="4" t="s">
        <v>230</v>
      </c>
      <c r="H22">
        <v>32000</v>
      </c>
      <c r="I22" t="s">
        <v>218</v>
      </c>
      <c r="J22" s="11">
        <v>1699849</v>
      </c>
      <c r="K22" s="11">
        <v>1625742</v>
      </c>
      <c r="L22" s="11">
        <v>1127077</v>
      </c>
      <c r="M22">
        <v>22</v>
      </c>
      <c r="N22" t="s">
        <v>203</v>
      </c>
      <c r="O22" s="3" t="s">
        <v>232</v>
      </c>
      <c r="P22" t="s">
        <v>233</v>
      </c>
      <c r="Q22" t="s">
        <v>234</v>
      </c>
      <c r="R22" s="10">
        <v>43008</v>
      </c>
      <c r="S22" t="s">
        <v>202</v>
      </c>
      <c r="T22">
        <v>2017</v>
      </c>
      <c r="U22" s="10">
        <v>43008</v>
      </c>
    </row>
    <row r="23" spans="1:21" x14ac:dyDescent="0.25">
      <c r="A23">
        <v>2017</v>
      </c>
      <c r="B23" s="4" t="s">
        <v>230</v>
      </c>
      <c r="H23">
        <v>33000</v>
      </c>
      <c r="I23" t="s">
        <v>219</v>
      </c>
      <c r="J23" s="11">
        <v>5689394</v>
      </c>
      <c r="K23" s="11">
        <v>5811714</v>
      </c>
      <c r="L23" s="11">
        <v>2390411</v>
      </c>
      <c r="M23">
        <v>23</v>
      </c>
      <c r="N23" t="s">
        <v>203</v>
      </c>
      <c r="O23" s="3" t="s">
        <v>232</v>
      </c>
      <c r="P23" t="s">
        <v>233</v>
      </c>
      <c r="Q23" t="s">
        <v>234</v>
      </c>
      <c r="R23" s="10">
        <v>43008</v>
      </c>
      <c r="S23" t="s">
        <v>202</v>
      </c>
      <c r="T23">
        <v>2017</v>
      </c>
      <c r="U23" s="10">
        <v>43008</v>
      </c>
    </row>
    <row r="24" spans="1:21" x14ac:dyDescent="0.25">
      <c r="A24">
        <v>2017</v>
      </c>
      <c r="B24" s="4" t="s">
        <v>230</v>
      </c>
      <c r="H24">
        <v>34000</v>
      </c>
      <c r="I24" t="s">
        <v>220</v>
      </c>
      <c r="J24" s="11">
        <v>187000</v>
      </c>
      <c r="K24" s="11">
        <v>177648</v>
      </c>
      <c r="L24" s="11">
        <v>35960</v>
      </c>
      <c r="M24">
        <v>24</v>
      </c>
      <c r="N24" t="s">
        <v>203</v>
      </c>
      <c r="O24" s="3" t="s">
        <v>232</v>
      </c>
      <c r="P24" t="s">
        <v>233</v>
      </c>
      <c r="Q24" t="s">
        <v>234</v>
      </c>
      <c r="R24" s="10">
        <v>43008</v>
      </c>
      <c r="S24" t="s">
        <v>202</v>
      </c>
      <c r="T24">
        <v>2017</v>
      </c>
      <c r="U24" s="10">
        <v>43008</v>
      </c>
    </row>
    <row r="25" spans="1:21" x14ac:dyDescent="0.25">
      <c r="A25">
        <v>2017</v>
      </c>
      <c r="B25" s="4" t="s">
        <v>230</v>
      </c>
      <c r="H25">
        <v>35000</v>
      </c>
      <c r="I25" t="s">
        <v>221</v>
      </c>
      <c r="J25" s="11">
        <v>848131</v>
      </c>
      <c r="K25" s="11">
        <v>1418237</v>
      </c>
      <c r="L25" s="11">
        <v>923309</v>
      </c>
      <c r="M25">
        <v>25</v>
      </c>
      <c r="N25" t="s">
        <v>203</v>
      </c>
      <c r="O25" s="3" t="s">
        <v>232</v>
      </c>
      <c r="P25" t="s">
        <v>233</v>
      </c>
      <c r="Q25" t="s">
        <v>234</v>
      </c>
      <c r="R25" s="10">
        <v>43008</v>
      </c>
      <c r="S25" t="s">
        <v>202</v>
      </c>
      <c r="T25">
        <v>2017</v>
      </c>
      <c r="U25" s="10">
        <v>43008</v>
      </c>
    </row>
    <row r="26" spans="1:21" x14ac:dyDescent="0.25">
      <c r="A26">
        <v>2017</v>
      </c>
      <c r="B26" s="4" t="s">
        <v>230</v>
      </c>
      <c r="H26">
        <v>36000</v>
      </c>
      <c r="I26" t="s">
        <v>222</v>
      </c>
      <c r="J26" s="11">
        <v>304517</v>
      </c>
      <c r="K26" s="11">
        <v>304517</v>
      </c>
      <c r="L26" s="11">
        <v>170050</v>
      </c>
      <c r="M26">
        <v>26</v>
      </c>
      <c r="N26" t="s">
        <v>203</v>
      </c>
      <c r="O26" s="3" t="s">
        <v>232</v>
      </c>
      <c r="P26" t="s">
        <v>233</v>
      </c>
      <c r="Q26" t="s">
        <v>234</v>
      </c>
      <c r="R26" s="10">
        <v>43008</v>
      </c>
      <c r="S26" t="s">
        <v>202</v>
      </c>
      <c r="T26">
        <v>2017</v>
      </c>
      <c r="U26" s="10">
        <v>43008</v>
      </c>
    </row>
    <row r="27" spans="1:21" x14ac:dyDescent="0.25">
      <c r="A27">
        <v>2017</v>
      </c>
      <c r="B27" s="4" t="s">
        <v>230</v>
      </c>
      <c r="H27">
        <v>37000</v>
      </c>
      <c r="I27" t="s">
        <v>223</v>
      </c>
      <c r="J27" s="11">
        <v>1583718</v>
      </c>
      <c r="K27" s="11">
        <v>1599766</v>
      </c>
      <c r="L27" s="11">
        <v>736694</v>
      </c>
      <c r="M27">
        <v>27</v>
      </c>
      <c r="N27" t="s">
        <v>203</v>
      </c>
      <c r="O27" s="3" t="s">
        <v>232</v>
      </c>
      <c r="P27" t="s">
        <v>233</v>
      </c>
      <c r="Q27" t="s">
        <v>234</v>
      </c>
      <c r="R27" s="10">
        <v>43008</v>
      </c>
      <c r="S27" t="s">
        <v>202</v>
      </c>
      <c r="T27">
        <v>2017</v>
      </c>
      <c r="U27" s="10">
        <v>43008</v>
      </c>
    </row>
    <row r="28" spans="1:21" x14ac:dyDescent="0.25">
      <c r="A28">
        <v>2017</v>
      </c>
      <c r="B28" s="4" t="s">
        <v>230</v>
      </c>
      <c r="H28">
        <v>38000</v>
      </c>
      <c r="I28" t="s">
        <v>224</v>
      </c>
      <c r="J28" s="11">
        <v>1840927</v>
      </c>
      <c r="K28" s="11">
        <v>2078033</v>
      </c>
      <c r="L28" s="11">
        <v>1181832</v>
      </c>
      <c r="M28">
        <v>28</v>
      </c>
      <c r="N28" t="s">
        <v>203</v>
      </c>
      <c r="O28" s="3" t="s">
        <v>232</v>
      </c>
      <c r="P28" t="s">
        <v>233</v>
      </c>
      <c r="Q28" t="s">
        <v>234</v>
      </c>
      <c r="R28" s="10">
        <v>43008</v>
      </c>
      <c r="S28" t="s">
        <v>202</v>
      </c>
      <c r="T28">
        <v>2017</v>
      </c>
      <c r="U28" s="10">
        <v>43008</v>
      </c>
    </row>
    <row r="29" spans="1:21" x14ac:dyDescent="0.25">
      <c r="A29">
        <v>2017</v>
      </c>
      <c r="B29" s="4" t="s">
        <v>230</v>
      </c>
      <c r="H29">
        <v>39000</v>
      </c>
      <c r="I29" t="s">
        <v>225</v>
      </c>
      <c r="J29" s="11">
        <v>90250</v>
      </c>
      <c r="K29" s="11">
        <v>87450</v>
      </c>
      <c r="L29" s="11">
        <v>69311</v>
      </c>
      <c r="M29">
        <v>29</v>
      </c>
      <c r="N29" t="s">
        <v>203</v>
      </c>
      <c r="O29" s="3" t="s">
        <v>232</v>
      </c>
      <c r="P29" t="s">
        <v>233</v>
      </c>
      <c r="Q29" t="s">
        <v>234</v>
      </c>
      <c r="R29" s="10">
        <v>43008</v>
      </c>
      <c r="S29" t="s">
        <v>202</v>
      </c>
      <c r="T29">
        <v>2017</v>
      </c>
      <c r="U29" s="10">
        <v>43008</v>
      </c>
    </row>
    <row r="30" spans="1:21" x14ac:dyDescent="0.25">
      <c r="A30">
        <v>2017</v>
      </c>
      <c r="B30" s="4" t="s">
        <v>230</v>
      </c>
      <c r="H30">
        <v>44000</v>
      </c>
      <c r="I30" t="s">
        <v>226</v>
      </c>
      <c r="J30" s="11">
        <v>300000</v>
      </c>
      <c r="K30" s="11">
        <v>312000</v>
      </c>
      <c r="L30" s="11">
        <v>201570</v>
      </c>
      <c r="M30">
        <v>30</v>
      </c>
      <c r="N30" t="s">
        <v>203</v>
      </c>
      <c r="O30" s="3" t="s">
        <v>232</v>
      </c>
      <c r="P30" t="s">
        <v>233</v>
      </c>
      <c r="Q30" t="s">
        <v>234</v>
      </c>
      <c r="R30" s="10">
        <v>43008</v>
      </c>
      <c r="S30" t="s">
        <v>202</v>
      </c>
      <c r="T30">
        <v>2017</v>
      </c>
      <c r="U30" s="10">
        <v>43008</v>
      </c>
    </row>
    <row r="31" spans="1:21" x14ac:dyDescent="0.25">
      <c r="A31">
        <v>2017</v>
      </c>
      <c r="B31" s="4" t="s">
        <v>230</v>
      </c>
      <c r="H31">
        <v>52000</v>
      </c>
      <c r="I31" t="s">
        <v>229</v>
      </c>
      <c r="J31" s="11">
        <v>0</v>
      </c>
      <c r="K31" s="11">
        <v>45835</v>
      </c>
      <c r="L31" s="11">
        <v>43309</v>
      </c>
      <c r="M31">
        <v>31</v>
      </c>
      <c r="N31" t="s">
        <v>203</v>
      </c>
      <c r="O31" s="3" t="s">
        <v>232</v>
      </c>
      <c r="P31" t="s">
        <v>233</v>
      </c>
      <c r="Q31" t="s">
        <v>234</v>
      </c>
      <c r="R31" s="10">
        <v>43008</v>
      </c>
      <c r="S31" t="s">
        <v>202</v>
      </c>
      <c r="T31">
        <v>2017</v>
      </c>
      <c r="U31" s="10">
        <v>43008</v>
      </c>
    </row>
    <row r="32" spans="1:21" x14ac:dyDescent="0.25">
      <c r="A32">
        <v>2017</v>
      </c>
      <c r="B32" s="4" t="s">
        <v>230</v>
      </c>
      <c r="M32">
        <v>32</v>
      </c>
      <c r="N32" t="s">
        <v>203</v>
      </c>
      <c r="O32" s="3" t="s">
        <v>232</v>
      </c>
      <c r="P32" t="s">
        <v>233</v>
      </c>
      <c r="Q32" t="s">
        <v>234</v>
      </c>
      <c r="R32" s="10">
        <v>43008</v>
      </c>
      <c r="S32" t="s">
        <v>202</v>
      </c>
      <c r="T32">
        <v>2017</v>
      </c>
      <c r="U32" s="10">
        <v>43008</v>
      </c>
    </row>
    <row r="33" spans="1:21" x14ac:dyDescent="0.25">
      <c r="A33">
        <v>2017</v>
      </c>
      <c r="B33" s="4" t="s">
        <v>230</v>
      </c>
      <c r="M33">
        <v>33</v>
      </c>
      <c r="N33" t="s">
        <v>203</v>
      </c>
      <c r="O33" s="3" t="s">
        <v>232</v>
      </c>
      <c r="P33" t="s">
        <v>233</v>
      </c>
      <c r="Q33" t="s">
        <v>234</v>
      </c>
      <c r="R33" s="10">
        <v>43008</v>
      </c>
      <c r="S33" t="s">
        <v>202</v>
      </c>
      <c r="T33">
        <v>2017</v>
      </c>
      <c r="U33" s="10">
        <v>43008</v>
      </c>
    </row>
    <row r="34" spans="1:21" x14ac:dyDescent="0.25">
      <c r="A34">
        <v>2017</v>
      </c>
      <c r="B34" s="4" t="s">
        <v>230</v>
      </c>
      <c r="M34">
        <v>34</v>
      </c>
      <c r="N34" t="s">
        <v>203</v>
      </c>
      <c r="O34" s="3" t="s">
        <v>232</v>
      </c>
      <c r="P34" t="s">
        <v>233</v>
      </c>
      <c r="Q34" t="s">
        <v>234</v>
      </c>
      <c r="R34" s="10">
        <v>43008</v>
      </c>
      <c r="S34" t="s">
        <v>202</v>
      </c>
      <c r="T34">
        <v>2017</v>
      </c>
      <c r="U34" s="10">
        <v>43008</v>
      </c>
    </row>
    <row r="35" spans="1:21" x14ac:dyDescent="0.25">
      <c r="A35">
        <v>2017</v>
      </c>
      <c r="B35" s="4" t="s">
        <v>230</v>
      </c>
      <c r="M35">
        <v>35</v>
      </c>
      <c r="N35" t="s">
        <v>203</v>
      </c>
      <c r="O35" s="3" t="s">
        <v>232</v>
      </c>
      <c r="P35" t="s">
        <v>233</v>
      </c>
      <c r="Q35" t="s">
        <v>234</v>
      </c>
      <c r="R35" s="10">
        <v>43008</v>
      </c>
      <c r="S35" t="s">
        <v>202</v>
      </c>
      <c r="T35">
        <v>2017</v>
      </c>
      <c r="U35" s="10">
        <v>43008</v>
      </c>
    </row>
    <row r="36" spans="1:21" x14ac:dyDescent="0.25">
      <c r="A36">
        <v>2017</v>
      </c>
      <c r="B36" s="4" t="s">
        <v>230</v>
      </c>
      <c r="M36">
        <v>36</v>
      </c>
      <c r="N36" t="s">
        <v>203</v>
      </c>
      <c r="O36" s="3" t="s">
        <v>232</v>
      </c>
      <c r="P36" t="s">
        <v>233</v>
      </c>
      <c r="Q36" t="s">
        <v>234</v>
      </c>
      <c r="R36" s="10">
        <v>43008</v>
      </c>
      <c r="S36" t="s">
        <v>202</v>
      </c>
      <c r="T36">
        <v>2017</v>
      </c>
      <c r="U36" s="10">
        <v>43008</v>
      </c>
    </row>
    <row r="37" spans="1:21" x14ac:dyDescent="0.25">
      <c r="A37">
        <v>2017</v>
      </c>
      <c r="B37" s="4" t="s">
        <v>230</v>
      </c>
      <c r="M37">
        <v>37</v>
      </c>
      <c r="N37" t="s">
        <v>203</v>
      </c>
      <c r="O37" s="3" t="s">
        <v>232</v>
      </c>
      <c r="P37" t="s">
        <v>233</v>
      </c>
      <c r="Q37" t="s">
        <v>234</v>
      </c>
      <c r="R37" s="10">
        <v>43008</v>
      </c>
      <c r="S37" t="s">
        <v>202</v>
      </c>
      <c r="T37">
        <v>2017</v>
      </c>
      <c r="U37" s="10">
        <v>43008</v>
      </c>
    </row>
    <row r="38" spans="1:21" x14ac:dyDescent="0.25">
      <c r="A38">
        <v>2017</v>
      </c>
      <c r="B38" s="4" t="s">
        <v>230</v>
      </c>
      <c r="M38">
        <v>38</v>
      </c>
      <c r="N38" t="s">
        <v>203</v>
      </c>
      <c r="O38" s="3" t="s">
        <v>232</v>
      </c>
      <c r="P38" t="s">
        <v>233</v>
      </c>
      <c r="Q38" t="s">
        <v>234</v>
      </c>
      <c r="R38" s="10">
        <v>43008</v>
      </c>
      <c r="S38" t="s">
        <v>202</v>
      </c>
      <c r="T38">
        <v>2017</v>
      </c>
      <c r="U38" s="10">
        <v>43008</v>
      </c>
    </row>
    <row r="39" spans="1:21" x14ac:dyDescent="0.25">
      <c r="A39">
        <v>2017</v>
      </c>
      <c r="B39" s="4" t="s">
        <v>230</v>
      </c>
      <c r="M39">
        <v>39</v>
      </c>
      <c r="N39" t="s">
        <v>203</v>
      </c>
      <c r="O39" s="3" t="s">
        <v>232</v>
      </c>
      <c r="P39" t="s">
        <v>233</v>
      </c>
      <c r="Q39" t="s">
        <v>234</v>
      </c>
      <c r="R39" s="10">
        <v>43008</v>
      </c>
      <c r="S39" t="s">
        <v>202</v>
      </c>
      <c r="T39">
        <v>2017</v>
      </c>
      <c r="U39" s="10">
        <v>43008</v>
      </c>
    </row>
    <row r="40" spans="1:21" x14ac:dyDescent="0.25">
      <c r="A40">
        <v>2017</v>
      </c>
      <c r="B40" s="4" t="s">
        <v>230</v>
      </c>
      <c r="M40">
        <v>40</v>
      </c>
      <c r="N40" t="s">
        <v>203</v>
      </c>
      <c r="O40" s="3" t="s">
        <v>232</v>
      </c>
      <c r="P40" t="s">
        <v>233</v>
      </c>
      <c r="Q40" t="s">
        <v>234</v>
      </c>
      <c r="R40" s="10">
        <v>43008</v>
      </c>
      <c r="S40" t="s">
        <v>202</v>
      </c>
      <c r="T40">
        <v>2017</v>
      </c>
      <c r="U40" s="10">
        <v>43008</v>
      </c>
    </row>
    <row r="41" spans="1:21" x14ac:dyDescent="0.25">
      <c r="A41">
        <v>2017</v>
      </c>
      <c r="B41" s="4" t="s">
        <v>230</v>
      </c>
      <c r="M41">
        <v>41</v>
      </c>
      <c r="N41" t="s">
        <v>203</v>
      </c>
      <c r="O41" s="3" t="s">
        <v>232</v>
      </c>
      <c r="P41" t="s">
        <v>233</v>
      </c>
      <c r="Q41" t="s">
        <v>234</v>
      </c>
      <c r="R41" s="10">
        <v>43008</v>
      </c>
      <c r="S41" t="s">
        <v>202</v>
      </c>
      <c r="T41">
        <v>2017</v>
      </c>
      <c r="U41" s="10">
        <v>43008</v>
      </c>
    </row>
    <row r="42" spans="1:21" x14ac:dyDescent="0.25">
      <c r="A42">
        <v>2017</v>
      </c>
      <c r="B42" s="4" t="s">
        <v>230</v>
      </c>
      <c r="M42">
        <v>42</v>
      </c>
      <c r="N42" t="s">
        <v>203</v>
      </c>
      <c r="O42" s="3" t="s">
        <v>232</v>
      </c>
      <c r="P42" t="s">
        <v>233</v>
      </c>
      <c r="Q42" t="s">
        <v>234</v>
      </c>
      <c r="R42" s="10">
        <v>43008</v>
      </c>
      <c r="S42" t="s">
        <v>202</v>
      </c>
      <c r="T42">
        <v>2017</v>
      </c>
      <c r="U42" s="10">
        <v>43008</v>
      </c>
    </row>
    <row r="43" spans="1:21" x14ac:dyDescent="0.25">
      <c r="A43">
        <v>2017</v>
      </c>
      <c r="B43" s="4" t="s">
        <v>230</v>
      </c>
      <c r="M43">
        <v>43</v>
      </c>
      <c r="N43" t="s">
        <v>203</v>
      </c>
      <c r="O43" s="3" t="s">
        <v>232</v>
      </c>
      <c r="P43" t="s">
        <v>233</v>
      </c>
      <c r="Q43" t="s">
        <v>234</v>
      </c>
      <c r="R43" s="10">
        <v>43008</v>
      </c>
      <c r="S43" t="s">
        <v>202</v>
      </c>
      <c r="T43">
        <v>2017</v>
      </c>
      <c r="U43" s="10">
        <v>43008</v>
      </c>
    </row>
    <row r="44" spans="1:21" x14ac:dyDescent="0.25">
      <c r="A44">
        <v>2017</v>
      </c>
      <c r="B44" s="4" t="s">
        <v>230</v>
      </c>
      <c r="M44">
        <v>44</v>
      </c>
      <c r="N44" t="s">
        <v>203</v>
      </c>
      <c r="O44" s="3" t="s">
        <v>232</v>
      </c>
      <c r="P44" t="s">
        <v>233</v>
      </c>
      <c r="Q44" t="s">
        <v>234</v>
      </c>
      <c r="R44" s="10">
        <v>43008</v>
      </c>
      <c r="S44" t="s">
        <v>202</v>
      </c>
      <c r="T44">
        <v>2017</v>
      </c>
      <c r="U44" s="10">
        <v>43008</v>
      </c>
    </row>
    <row r="45" spans="1:21" x14ac:dyDescent="0.25">
      <c r="A45">
        <v>2017</v>
      </c>
      <c r="B45" s="4" t="s">
        <v>230</v>
      </c>
      <c r="M45">
        <v>45</v>
      </c>
      <c r="N45" t="s">
        <v>203</v>
      </c>
      <c r="O45" s="3" t="s">
        <v>232</v>
      </c>
      <c r="P45" t="s">
        <v>233</v>
      </c>
      <c r="Q45" t="s">
        <v>234</v>
      </c>
      <c r="R45" s="10">
        <v>43008</v>
      </c>
      <c r="S45" t="s">
        <v>202</v>
      </c>
      <c r="T45">
        <v>2017</v>
      </c>
      <c r="U45" s="10">
        <v>43008</v>
      </c>
    </row>
    <row r="46" spans="1:21" x14ac:dyDescent="0.25">
      <c r="A46">
        <v>2017</v>
      </c>
      <c r="B46" s="4" t="s">
        <v>230</v>
      </c>
      <c r="M46">
        <v>46</v>
      </c>
      <c r="N46" t="s">
        <v>203</v>
      </c>
      <c r="O46" s="3" t="s">
        <v>232</v>
      </c>
      <c r="P46" t="s">
        <v>233</v>
      </c>
      <c r="Q46" t="s">
        <v>234</v>
      </c>
      <c r="R46" s="10">
        <v>43008</v>
      </c>
      <c r="S46" t="s">
        <v>202</v>
      </c>
      <c r="T46">
        <v>2017</v>
      </c>
      <c r="U46" s="10">
        <v>43008</v>
      </c>
    </row>
    <row r="47" spans="1:21" x14ac:dyDescent="0.25">
      <c r="A47">
        <v>2017</v>
      </c>
      <c r="B47" s="4" t="s">
        <v>230</v>
      </c>
      <c r="M47">
        <v>47</v>
      </c>
      <c r="N47" t="s">
        <v>203</v>
      </c>
      <c r="O47" s="3" t="s">
        <v>232</v>
      </c>
      <c r="P47" t="s">
        <v>233</v>
      </c>
      <c r="Q47" t="s">
        <v>234</v>
      </c>
      <c r="R47" s="10">
        <v>43008</v>
      </c>
      <c r="S47" t="s">
        <v>202</v>
      </c>
      <c r="T47">
        <v>2017</v>
      </c>
      <c r="U47" s="10">
        <v>43008</v>
      </c>
    </row>
    <row r="48" spans="1:21" x14ac:dyDescent="0.25">
      <c r="A48">
        <v>2017</v>
      </c>
      <c r="B48" s="4" t="s">
        <v>230</v>
      </c>
      <c r="M48">
        <v>48</v>
      </c>
      <c r="N48" t="s">
        <v>203</v>
      </c>
      <c r="O48" s="3" t="s">
        <v>232</v>
      </c>
      <c r="P48" t="s">
        <v>233</v>
      </c>
      <c r="Q48" t="s">
        <v>234</v>
      </c>
      <c r="R48" s="10">
        <v>43008</v>
      </c>
      <c r="S48" t="s">
        <v>202</v>
      </c>
      <c r="T48">
        <v>2017</v>
      </c>
      <c r="U48" s="10">
        <v>43008</v>
      </c>
    </row>
    <row r="49" spans="1:21" x14ac:dyDescent="0.25">
      <c r="A49">
        <v>2017</v>
      </c>
      <c r="B49" s="4" t="s">
        <v>230</v>
      </c>
      <c r="M49">
        <v>49</v>
      </c>
      <c r="N49" t="s">
        <v>203</v>
      </c>
      <c r="O49" s="3" t="s">
        <v>232</v>
      </c>
      <c r="P49" t="s">
        <v>233</v>
      </c>
      <c r="Q49" t="s">
        <v>234</v>
      </c>
      <c r="R49" s="10">
        <v>43008</v>
      </c>
      <c r="S49" t="s">
        <v>202</v>
      </c>
      <c r="T49">
        <v>2017</v>
      </c>
      <c r="U49" s="10">
        <v>43008</v>
      </c>
    </row>
    <row r="50" spans="1:21" x14ac:dyDescent="0.25">
      <c r="A50">
        <v>2017</v>
      </c>
      <c r="B50" s="4" t="s">
        <v>230</v>
      </c>
      <c r="M50">
        <v>50</v>
      </c>
      <c r="N50" t="s">
        <v>203</v>
      </c>
      <c r="O50" s="3" t="s">
        <v>232</v>
      </c>
      <c r="P50" t="s">
        <v>233</v>
      </c>
      <c r="Q50" t="s">
        <v>234</v>
      </c>
      <c r="R50" s="10">
        <v>43008</v>
      </c>
      <c r="S50" t="s">
        <v>202</v>
      </c>
      <c r="T50">
        <v>2017</v>
      </c>
      <c r="U50" s="10">
        <v>43008</v>
      </c>
    </row>
    <row r="51" spans="1:21" x14ac:dyDescent="0.25">
      <c r="A51">
        <v>2017</v>
      </c>
      <c r="B51" s="4" t="s">
        <v>230</v>
      </c>
      <c r="M51">
        <v>51</v>
      </c>
      <c r="N51" t="s">
        <v>203</v>
      </c>
      <c r="O51" s="3" t="s">
        <v>232</v>
      </c>
      <c r="P51" t="s">
        <v>233</v>
      </c>
      <c r="Q51" t="s">
        <v>234</v>
      </c>
      <c r="R51" s="10">
        <v>43008</v>
      </c>
      <c r="S51" t="s">
        <v>202</v>
      </c>
      <c r="T51">
        <v>2017</v>
      </c>
      <c r="U51" s="10">
        <v>43008</v>
      </c>
    </row>
    <row r="52" spans="1:21" x14ac:dyDescent="0.25">
      <c r="A52">
        <v>2017</v>
      </c>
      <c r="B52" s="4" t="s">
        <v>230</v>
      </c>
      <c r="M52">
        <v>52</v>
      </c>
      <c r="N52" t="s">
        <v>203</v>
      </c>
      <c r="O52" s="3" t="s">
        <v>232</v>
      </c>
      <c r="P52" t="s">
        <v>233</v>
      </c>
      <c r="Q52" t="s">
        <v>234</v>
      </c>
      <c r="R52" s="10">
        <v>43008</v>
      </c>
      <c r="S52" t="s">
        <v>202</v>
      </c>
      <c r="T52">
        <v>2017</v>
      </c>
      <c r="U52" s="10">
        <v>43008</v>
      </c>
    </row>
    <row r="53" spans="1:21" x14ac:dyDescent="0.25">
      <c r="A53">
        <v>2017</v>
      </c>
      <c r="B53" s="4" t="s">
        <v>230</v>
      </c>
      <c r="M53">
        <v>53</v>
      </c>
      <c r="N53" t="s">
        <v>203</v>
      </c>
      <c r="O53" s="3" t="s">
        <v>232</v>
      </c>
      <c r="P53" t="s">
        <v>233</v>
      </c>
      <c r="Q53" t="s">
        <v>234</v>
      </c>
      <c r="R53" s="10">
        <v>43008</v>
      </c>
      <c r="S53" t="s">
        <v>202</v>
      </c>
      <c r="T53">
        <v>2017</v>
      </c>
      <c r="U53" s="10">
        <v>43008</v>
      </c>
    </row>
    <row r="54" spans="1:21" x14ac:dyDescent="0.25">
      <c r="A54">
        <v>2017</v>
      </c>
      <c r="B54" s="4" t="s">
        <v>230</v>
      </c>
      <c r="M54">
        <v>54</v>
      </c>
      <c r="N54" t="s">
        <v>203</v>
      </c>
      <c r="O54" s="3" t="s">
        <v>232</v>
      </c>
      <c r="P54" t="s">
        <v>233</v>
      </c>
      <c r="Q54" t="s">
        <v>234</v>
      </c>
      <c r="R54" s="10">
        <v>43008</v>
      </c>
      <c r="S54" t="s">
        <v>202</v>
      </c>
      <c r="T54">
        <v>2017</v>
      </c>
      <c r="U54" s="10">
        <v>43008</v>
      </c>
    </row>
    <row r="55" spans="1:21" x14ac:dyDescent="0.25">
      <c r="A55">
        <v>2017</v>
      </c>
      <c r="B55" s="4" t="s">
        <v>230</v>
      </c>
      <c r="M55">
        <v>55</v>
      </c>
      <c r="N55" t="s">
        <v>203</v>
      </c>
      <c r="O55" s="3" t="s">
        <v>232</v>
      </c>
      <c r="P55" t="s">
        <v>233</v>
      </c>
      <c r="Q55" t="s">
        <v>234</v>
      </c>
      <c r="R55" s="10">
        <v>43008</v>
      </c>
      <c r="S55" t="s">
        <v>202</v>
      </c>
      <c r="T55">
        <v>2017</v>
      </c>
      <c r="U55" s="10">
        <v>43008</v>
      </c>
    </row>
    <row r="56" spans="1:21" x14ac:dyDescent="0.25">
      <c r="A56">
        <v>2017</v>
      </c>
      <c r="B56" s="4" t="s">
        <v>230</v>
      </c>
      <c r="M56">
        <v>56</v>
      </c>
      <c r="N56" t="s">
        <v>203</v>
      </c>
      <c r="O56" s="3" t="s">
        <v>232</v>
      </c>
      <c r="P56" t="s">
        <v>233</v>
      </c>
      <c r="Q56" t="s">
        <v>234</v>
      </c>
      <c r="R56" s="10">
        <v>43008</v>
      </c>
      <c r="S56" t="s">
        <v>202</v>
      </c>
      <c r="T56">
        <v>2017</v>
      </c>
      <c r="U56" s="10">
        <v>43008</v>
      </c>
    </row>
    <row r="57" spans="1:21" x14ac:dyDescent="0.25">
      <c r="A57">
        <v>2017</v>
      </c>
      <c r="B57" s="4" t="s">
        <v>230</v>
      </c>
      <c r="M57">
        <v>57</v>
      </c>
      <c r="N57" t="s">
        <v>203</v>
      </c>
      <c r="O57" s="3" t="s">
        <v>232</v>
      </c>
      <c r="P57" t="s">
        <v>233</v>
      </c>
      <c r="Q57" t="s">
        <v>234</v>
      </c>
      <c r="R57" s="10">
        <v>43008</v>
      </c>
      <c r="S57" t="s">
        <v>202</v>
      </c>
      <c r="T57">
        <v>2017</v>
      </c>
      <c r="U57" s="10">
        <v>43008</v>
      </c>
    </row>
    <row r="58" spans="1:21" x14ac:dyDescent="0.25">
      <c r="A58">
        <v>2017</v>
      </c>
      <c r="B58" s="4" t="s">
        <v>230</v>
      </c>
      <c r="M58">
        <v>58</v>
      </c>
      <c r="N58" t="s">
        <v>203</v>
      </c>
      <c r="O58" s="3" t="s">
        <v>232</v>
      </c>
      <c r="P58" t="s">
        <v>233</v>
      </c>
      <c r="Q58" t="s">
        <v>234</v>
      </c>
      <c r="R58" s="10">
        <v>43008</v>
      </c>
      <c r="S58" t="s">
        <v>202</v>
      </c>
      <c r="T58">
        <v>2017</v>
      </c>
      <c r="U58" s="10">
        <v>43008</v>
      </c>
    </row>
    <row r="59" spans="1:21" x14ac:dyDescent="0.25">
      <c r="A59">
        <v>2017</v>
      </c>
      <c r="B59" s="4" t="s">
        <v>230</v>
      </c>
      <c r="M59">
        <v>59</v>
      </c>
      <c r="N59" t="s">
        <v>203</v>
      </c>
      <c r="O59" s="3" t="s">
        <v>232</v>
      </c>
      <c r="P59" t="s">
        <v>233</v>
      </c>
      <c r="Q59" t="s">
        <v>234</v>
      </c>
      <c r="R59" s="10">
        <v>43008</v>
      </c>
      <c r="S59" t="s">
        <v>202</v>
      </c>
      <c r="T59">
        <v>2017</v>
      </c>
      <c r="U59" s="10">
        <v>43008</v>
      </c>
    </row>
    <row r="60" spans="1:21" x14ac:dyDescent="0.25">
      <c r="A60">
        <v>2017</v>
      </c>
      <c r="B60" s="4" t="s">
        <v>230</v>
      </c>
      <c r="M60">
        <v>60</v>
      </c>
      <c r="N60" t="s">
        <v>203</v>
      </c>
      <c r="O60" s="3" t="s">
        <v>232</v>
      </c>
      <c r="P60" t="s">
        <v>233</v>
      </c>
      <c r="Q60" t="s">
        <v>234</v>
      </c>
      <c r="R60" s="10">
        <v>43008</v>
      </c>
      <c r="S60" t="s">
        <v>202</v>
      </c>
      <c r="T60">
        <v>2017</v>
      </c>
      <c r="U60" s="10">
        <v>43008</v>
      </c>
    </row>
    <row r="61" spans="1:21" x14ac:dyDescent="0.25">
      <c r="A61">
        <v>2017</v>
      </c>
      <c r="B61" s="4" t="s">
        <v>230</v>
      </c>
      <c r="M61">
        <v>61</v>
      </c>
      <c r="N61" t="s">
        <v>203</v>
      </c>
      <c r="O61" s="3" t="s">
        <v>232</v>
      </c>
      <c r="P61" t="s">
        <v>233</v>
      </c>
      <c r="Q61" t="s">
        <v>234</v>
      </c>
      <c r="R61" s="10">
        <v>43008</v>
      </c>
      <c r="S61" t="s">
        <v>202</v>
      </c>
      <c r="T61">
        <v>2017</v>
      </c>
      <c r="U61" s="10">
        <v>43008</v>
      </c>
    </row>
    <row r="62" spans="1:21" x14ac:dyDescent="0.25">
      <c r="A62">
        <v>2017</v>
      </c>
      <c r="B62" s="4" t="s">
        <v>230</v>
      </c>
      <c r="M62">
        <v>62</v>
      </c>
      <c r="N62" t="s">
        <v>203</v>
      </c>
      <c r="O62" s="3" t="s">
        <v>232</v>
      </c>
      <c r="P62" t="s">
        <v>233</v>
      </c>
      <c r="Q62" t="s">
        <v>234</v>
      </c>
      <c r="R62" s="10">
        <v>43008</v>
      </c>
      <c r="S62" t="s">
        <v>202</v>
      </c>
      <c r="T62">
        <v>2017</v>
      </c>
      <c r="U62" s="10">
        <v>43008</v>
      </c>
    </row>
    <row r="63" spans="1:21" x14ac:dyDescent="0.25">
      <c r="A63">
        <v>2017</v>
      </c>
      <c r="B63" s="4" t="s">
        <v>230</v>
      </c>
      <c r="M63">
        <v>63</v>
      </c>
      <c r="N63" t="s">
        <v>203</v>
      </c>
      <c r="O63" s="3" t="s">
        <v>232</v>
      </c>
      <c r="P63" t="s">
        <v>233</v>
      </c>
      <c r="Q63" t="s">
        <v>234</v>
      </c>
      <c r="R63" s="10">
        <v>43008</v>
      </c>
      <c r="S63" t="s">
        <v>202</v>
      </c>
      <c r="T63">
        <v>2017</v>
      </c>
      <c r="U63" s="10">
        <v>43008</v>
      </c>
    </row>
    <row r="64" spans="1:21" x14ac:dyDescent="0.25">
      <c r="A64">
        <v>2017</v>
      </c>
      <c r="B64" s="4" t="s">
        <v>230</v>
      </c>
      <c r="M64">
        <v>64</v>
      </c>
      <c r="N64" t="s">
        <v>203</v>
      </c>
      <c r="O64" s="3" t="s">
        <v>232</v>
      </c>
      <c r="P64" t="s">
        <v>233</v>
      </c>
      <c r="Q64" t="s">
        <v>234</v>
      </c>
      <c r="R64" s="10">
        <v>43008</v>
      </c>
      <c r="S64" t="s">
        <v>202</v>
      </c>
      <c r="T64">
        <v>2017</v>
      </c>
      <c r="U64" s="10">
        <v>43008</v>
      </c>
    </row>
    <row r="65" spans="1:21" x14ac:dyDescent="0.25">
      <c r="A65">
        <v>2017</v>
      </c>
      <c r="B65" s="4" t="s">
        <v>230</v>
      </c>
      <c r="M65">
        <v>65</v>
      </c>
      <c r="N65" t="s">
        <v>203</v>
      </c>
      <c r="O65" s="3" t="s">
        <v>232</v>
      </c>
      <c r="P65" t="s">
        <v>233</v>
      </c>
      <c r="Q65" t="s">
        <v>234</v>
      </c>
      <c r="R65" s="10">
        <v>43008</v>
      </c>
      <c r="S65" t="s">
        <v>202</v>
      </c>
      <c r="T65">
        <v>2017</v>
      </c>
      <c r="U65" s="10">
        <v>43008</v>
      </c>
    </row>
    <row r="66" spans="1:21" x14ac:dyDescent="0.25">
      <c r="A66">
        <v>2017</v>
      </c>
      <c r="B66" s="4" t="s">
        <v>230</v>
      </c>
      <c r="M66">
        <v>66</v>
      </c>
      <c r="N66" t="s">
        <v>203</v>
      </c>
      <c r="O66" s="3" t="s">
        <v>232</v>
      </c>
      <c r="P66" t="s">
        <v>233</v>
      </c>
      <c r="Q66" t="s">
        <v>234</v>
      </c>
      <c r="R66" s="10">
        <v>43008</v>
      </c>
      <c r="S66" t="s">
        <v>202</v>
      </c>
      <c r="T66">
        <v>2017</v>
      </c>
      <c r="U66" s="10">
        <v>43008</v>
      </c>
    </row>
    <row r="67" spans="1:21" x14ac:dyDescent="0.25">
      <c r="A67">
        <v>2017</v>
      </c>
      <c r="B67" s="4" t="s">
        <v>230</v>
      </c>
      <c r="M67">
        <v>67</v>
      </c>
      <c r="N67" t="s">
        <v>203</v>
      </c>
      <c r="O67" s="3" t="s">
        <v>232</v>
      </c>
      <c r="P67" t="s">
        <v>233</v>
      </c>
      <c r="Q67" t="s">
        <v>234</v>
      </c>
      <c r="R67" s="10">
        <v>43008</v>
      </c>
      <c r="S67" t="s">
        <v>202</v>
      </c>
      <c r="T67">
        <v>2017</v>
      </c>
      <c r="U67" s="10">
        <v>43008</v>
      </c>
    </row>
    <row r="68" spans="1:21" x14ac:dyDescent="0.25">
      <c r="A68">
        <v>2017</v>
      </c>
      <c r="B68" s="4" t="s">
        <v>230</v>
      </c>
      <c r="M68">
        <v>68</v>
      </c>
      <c r="N68" t="s">
        <v>203</v>
      </c>
      <c r="O68" s="3" t="s">
        <v>232</v>
      </c>
      <c r="P68" t="s">
        <v>233</v>
      </c>
      <c r="Q68" t="s">
        <v>234</v>
      </c>
      <c r="R68" s="10">
        <v>43008</v>
      </c>
      <c r="S68" t="s">
        <v>202</v>
      </c>
      <c r="T68">
        <v>2017</v>
      </c>
      <c r="U68" s="10">
        <v>43008</v>
      </c>
    </row>
    <row r="69" spans="1:21" x14ac:dyDescent="0.25">
      <c r="A69">
        <v>2017</v>
      </c>
      <c r="B69" s="4" t="s">
        <v>230</v>
      </c>
      <c r="M69">
        <v>69</v>
      </c>
      <c r="N69" t="s">
        <v>203</v>
      </c>
      <c r="O69" s="3" t="s">
        <v>232</v>
      </c>
      <c r="P69" t="s">
        <v>233</v>
      </c>
      <c r="Q69" t="s">
        <v>234</v>
      </c>
      <c r="R69" s="10">
        <v>43008</v>
      </c>
      <c r="S69" t="s">
        <v>202</v>
      </c>
      <c r="T69">
        <v>2017</v>
      </c>
      <c r="U69" s="10">
        <v>43008</v>
      </c>
    </row>
    <row r="70" spans="1:21" x14ac:dyDescent="0.25">
      <c r="A70">
        <v>2017</v>
      </c>
      <c r="B70" s="4" t="s">
        <v>230</v>
      </c>
      <c r="M70">
        <v>70</v>
      </c>
      <c r="N70" t="s">
        <v>203</v>
      </c>
      <c r="O70" s="3" t="s">
        <v>232</v>
      </c>
      <c r="P70" t="s">
        <v>233</v>
      </c>
      <c r="Q70" t="s">
        <v>234</v>
      </c>
      <c r="R70" s="10">
        <v>43008</v>
      </c>
      <c r="S70" t="s">
        <v>202</v>
      </c>
      <c r="T70">
        <v>2017</v>
      </c>
      <c r="U70" s="10">
        <v>43008</v>
      </c>
    </row>
    <row r="71" spans="1:21" x14ac:dyDescent="0.25">
      <c r="A71">
        <v>2017</v>
      </c>
      <c r="B71" s="4" t="s">
        <v>230</v>
      </c>
      <c r="M71">
        <v>71</v>
      </c>
      <c r="N71" t="s">
        <v>203</v>
      </c>
      <c r="O71" s="3" t="s">
        <v>232</v>
      </c>
      <c r="P71" t="s">
        <v>233</v>
      </c>
      <c r="Q71" t="s">
        <v>234</v>
      </c>
      <c r="R71" s="10">
        <v>43008</v>
      </c>
      <c r="S71" t="s">
        <v>202</v>
      </c>
      <c r="T71">
        <v>2017</v>
      </c>
      <c r="U71" s="10">
        <v>43008</v>
      </c>
    </row>
    <row r="72" spans="1:21" x14ac:dyDescent="0.25">
      <c r="A72">
        <v>2017</v>
      </c>
      <c r="B72" s="4" t="s">
        <v>230</v>
      </c>
      <c r="M72">
        <v>72</v>
      </c>
      <c r="N72" t="s">
        <v>203</v>
      </c>
      <c r="O72" s="3" t="s">
        <v>232</v>
      </c>
      <c r="P72" t="s">
        <v>233</v>
      </c>
      <c r="Q72" t="s">
        <v>234</v>
      </c>
      <c r="R72" s="10">
        <v>43008</v>
      </c>
      <c r="S72" t="s">
        <v>202</v>
      </c>
      <c r="T72">
        <v>2017</v>
      </c>
      <c r="U72" s="10">
        <v>43008</v>
      </c>
    </row>
    <row r="73" spans="1:21" x14ac:dyDescent="0.25">
      <c r="A73">
        <v>2017</v>
      </c>
      <c r="B73" s="4" t="s">
        <v>230</v>
      </c>
      <c r="M73">
        <v>73</v>
      </c>
      <c r="N73" t="s">
        <v>203</v>
      </c>
      <c r="O73" s="3" t="s">
        <v>232</v>
      </c>
      <c r="P73" t="s">
        <v>233</v>
      </c>
      <c r="Q73" t="s">
        <v>234</v>
      </c>
      <c r="R73" s="10">
        <v>43008</v>
      </c>
      <c r="S73" t="s">
        <v>202</v>
      </c>
      <c r="T73">
        <v>2017</v>
      </c>
      <c r="U73" s="10">
        <v>43008</v>
      </c>
    </row>
    <row r="74" spans="1:21" x14ac:dyDescent="0.25">
      <c r="A74">
        <v>2017</v>
      </c>
      <c r="B74" s="4" t="s">
        <v>230</v>
      </c>
      <c r="M74">
        <v>74</v>
      </c>
      <c r="N74" t="s">
        <v>203</v>
      </c>
      <c r="O74" s="3" t="s">
        <v>232</v>
      </c>
      <c r="P74" t="s">
        <v>233</v>
      </c>
      <c r="Q74" t="s">
        <v>234</v>
      </c>
      <c r="R74" s="10">
        <v>43008</v>
      </c>
      <c r="S74" t="s">
        <v>202</v>
      </c>
      <c r="T74">
        <v>2017</v>
      </c>
      <c r="U74" s="10">
        <v>43008</v>
      </c>
    </row>
  </sheetData>
  <mergeCells count="1">
    <mergeCell ref="A6:U6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D48" sqref="D48"/>
    </sheetView>
  </sheetViews>
  <sheetFormatPr baseColWidth="10" defaultColWidth="9.1796875" defaultRowHeight="12.5" x14ac:dyDescent="0.25"/>
  <cols>
    <col min="1" max="1" width="3" customWidth="1"/>
    <col min="2" max="2" width="18.7265625" customWidth="1"/>
    <col min="3" max="3" width="63" customWidth="1"/>
    <col min="4" max="4" width="37.54296875" customWidth="1"/>
    <col min="5" max="5" width="23.453125" customWidth="1"/>
    <col min="6" max="6" width="22.453125" customWidth="1"/>
  </cols>
  <sheetData>
    <row r="1" spans="1:6" hidden="1" x14ac:dyDescent="0.25">
      <c r="B1" t="s">
        <v>6</v>
      </c>
      <c r="C1" t="s">
        <v>7</v>
      </c>
      <c r="D1" t="s">
        <v>8</v>
      </c>
      <c r="E1" t="s">
        <v>8</v>
      </c>
      <c r="F1" t="s">
        <v>8</v>
      </c>
    </row>
    <row r="2" spans="1: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 spans="1:6" ht="14" x14ac:dyDescent="0.3">
      <c r="A3" s="6" t="s">
        <v>54</v>
      </c>
      <c r="B3" s="6" t="s">
        <v>55</v>
      </c>
      <c r="C3" s="6" t="s">
        <v>56</v>
      </c>
      <c r="D3" s="6" t="s">
        <v>57</v>
      </c>
      <c r="E3" s="6" t="s">
        <v>58</v>
      </c>
      <c r="F3" s="6" t="s">
        <v>59</v>
      </c>
    </row>
    <row r="4" spans="1:6" x14ac:dyDescent="0.25">
      <c r="A4" s="7">
        <v>8</v>
      </c>
      <c r="B4" s="8" t="s">
        <v>72</v>
      </c>
      <c r="C4" s="7" t="s">
        <v>73</v>
      </c>
      <c r="D4" s="12">
        <v>38198864</v>
      </c>
      <c r="E4" s="13">
        <f>38190484.85</f>
        <v>38190484.850000001</v>
      </c>
      <c r="F4" s="13">
        <v>24961700.59</v>
      </c>
    </row>
    <row r="5" spans="1:6" x14ac:dyDescent="0.25">
      <c r="A5" s="7">
        <v>9</v>
      </c>
      <c r="B5" s="8" t="s">
        <v>74</v>
      </c>
      <c r="C5" s="7" t="s">
        <v>75</v>
      </c>
      <c r="D5" s="12">
        <v>1628133</v>
      </c>
      <c r="E5" s="13">
        <f>1628133.16</f>
        <v>1628133.16</v>
      </c>
      <c r="F5" s="13">
        <v>1587474.72</v>
      </c>
    </row>
    <row r="6" spans="1:6" x14ac:dyDescent="0.25">
      <c r="A6" s="7">
        <v>10</v>
      </c>
      <c r="B6" s="8" t="s">
        <v>76</v>
      </c>
      <c r="C6" s="7" t="s">
        <v>77</v>
      </c>
      <c r="D6" s="12">
        <v>2735783</v>
      </c>
      <c r="E6" s="13">
        <f>2736774.52</f>
        <v>2736774.52</v>
      </c>
      <c r="F6" s="13">
        <v>2207187.13</v>
      </c>
    </row>
    <row r="7" spans="1:6" x14ac:dyDescent="0.25">
      <c r="A7" s="7">
        <v>11</v>
      </c>
      <c r="B7" s="8" t="s">
        <v>78</v>
      </c>
      <c r="C7" s="7" t="s">
        <v>79</v>
      </c>
      <c r="D7" s="12">
        <v>286033</v>
      </c>
      <c r="E7" s="13">
        <f>289634.4</f>
        <v>289634.40000000002</v>
      </c>
      <c r="F7" s="13">
        <v>112856.4</v>
      </c>
    </row>
    <row r="8" spans="1:6" x14ac:dyDescent="0.25">
      <c r="A8" s="7">
        <v>12</v>
      </c>
      <c r="B8" s="8" t="s">
        <v>80</v>
      </c>
      <c r="C8" s="7" t="s">
        <v>81</v>
      </c>
      <c r="D8" s="12">
        <v>380552</v>
      </c>
      <c r="E8" s="13">
        <f>380552.39</f>
        <v>380552.39</v>
      </c>
      <c r="F8" s="13">
        <v>307103.02</v>
      </c>
    </row>
    <row r="9" spans="1:6" x14ac:dyDescent="0.25">
      <c r="A9" s="7">
        <v>13</v>
      </c>
      <c r="B9" s="8" t="s">
        <v>82</v>
      </c>
      <c r="C9" s="7" t="s">
        <v>83</v>
      </c>
      <c r="D9" s="12">
        <v>7324558</v>
      </c>
      <c r="E9" s="13">
        <f>7353520.22</f>
        <v>7353520.2199999997</v>
      </c>
      <c r="F9" s="13">
        <v>5965724.4199999999</v>
      </c>
    </row>
    <row r="10" spans="1:6" x14ac:dyDescent="0.25">
      <c r="A10" s="7">
        <v>14</v>
      </c>
      <c r="B10" s="8" t="s">
        <v>84</v>
      </c>
      <c r="C10" s="7" t="s">
        <v>85</v>
      </c>
      <c r="D10" s="12">
        <v>1077304</v>
      </c>
      <c r="E10" s="13">
        <f>1077691.03</f>
        <v>1077691.03</v>
      </c>
      <c r="F10" s="13">
        <v>859004.84</v>
      </c>
    </row>
    <row r="11" spans="1:6" x14ac:dyDescent="0.25">
      <c r="A11" s="7">
        <v>15</v>
      </c>
      <c r="B11" s="8" t="s">
        <v>86</v>
      </c>
      <c r="C11" s="7" t="s">
        <v>87</v>
      </c>
      <c r="D11" s="12">
        <v>1500000</v>
      </c>
      <c r="E11" s="13">
        <f>1403598.7</f>
        <v>1403598.7</v>
      </c>
      <c r="F11" s="13">
        <v>49538.82</v>
      </c>
    </row>
    <row r="12" spans="1:6" x14ac:dyDescent="0.25">
      <c r="A12" s="7">
        <v>16</v>
      </c>
      <c r="B12" s="8" t="s">
        <v>88</v>
      </c>
      <c r="C12" s="7" t="s">
        <v>89</v>
      </c>
      <c r="D12" s="12">
        <v>1392119</v>
      </c>
      <c r="E12" s="13">
        <f>1392669.15</f>
        <v>1392669.15</v>
      </c>
      <c r="F12" s="13">
        <v>1119100</v>
      </c>
    </row>
    <row r="13" spans="1:6" x14ac:dyDescent="0.25">
      <c r="A13" s="7">
        <v>17</v>
      </c>
      <c r="B13" s="8" t="s">
        <v>90</v>
      </c>
      <c r="C13" s="7" t="s">
        <v>91</v>
      </c>
      <c r="D13" s="12">
        <v>700298</v>
      </c>
      <c r="E13" s="13">
        <f>700585.91</f>
        <v>700585.91</v>
      </c>
      <c r="F13" s="13">
        <v>565336.87</v>
      </c>
    </row>
    <row r="14" spans="1:6" x14ac:dyDescent="0.25">
      <c r="A14" s="7">
        <v>18</v>
      </c>
      <c r="B14" s="8" t="s">
        <v>92</v>
      </c>
      <c r="C14" s="7" t="s">
        <v>93</v>
      </c>
      <c r="D14" s="12">
        <v>45000</v>
      </c>
      <c r="E14" s="13">
        <f>45000</f>
        <v>45000</v>
      </c>
      <c r="F14" s="13">
        <v>43936.05</v>
      </c>
    </row>
    <row r="15" spans="1:6" x14ac:dyDescent="0.25">
      <c r="A15" s="7">
        <v>19</v>
      </c>
      <c r="B15" s="8" t="s">
        <v>94</v>
      </c>
      <c r="C15" s="7" t="s">
        <v>95</v>
      </c>
      <c r="D15" s="12">
        <v>1676804</v>
      </c>
      <c r="E15" s="13">
        <f>1746803.67</f>
        <v>1746803.67</v>
      </c>
      <c r="F15" s="13">
        <v>1188855.1599999999</v>
      </c>
    </row>
    <row r="16" spans="1:6" x14ac:dyDescent="0.25">
      <c r="A16" s="7">
        <v>20</v>
      </c>
      <c r="B16" s="8" t="s">
        <v>96</v>
      </c>
      <c r="C16" s="7" t="s">
        <v>97</v>
      </c>
      <c r="D16" s="12">
        <v>132012</v>
      </c>
      <c r="E16" s="13">
        <f>123961.68</f>
        <v>123961.68</v>
      </c>
      <c r="F16" s="13">
        <v>51210.400000000001</v>
      </c>
    </row>
    <row r="17" spans="1:6" x14ac:dyDescent="0.25">
      <c r="A17" s="7">
        <v>21</v>
      </c>
      <c r="B17" s="8" t="s">
        <v>98</v>
      </c>
      <c r="C17" s="7" t="s">
        <v>99</v>
      </c>
      <c r="D17" s="12">
        <v>200000</v>
      </c>
      <c r="E17" s="13">
        <f>193124.36</f>
        <v>193124.36</v>
      </c>
      <c r="F17" s="13">
        <v>192984.21</v>
      </c>
    </row>
    <row r="18" spans="1:6" x14ac:dyDescent="0.25">
      <c r="A18" s="7">
        <v>22</v>
      </c>
      <c r="B18" s="8" t="s">
        <v>100</v>
      </c>
      <c r="C18" s="7" t="s">
        <v>101</v>
      </c>
      <c r="D18" s="12">
        <v>1500</v>
      </c>
      <c r="E18" s="13">
        <f>1500</f>
        <v>1500</v>
      </c>
      <c r="F18" s="13">
        <v>0</v>
      </c>
    </row>
    <row r="19" spans="1:6" x14ac:dyDescent="0.25">
      <c r="A19" s="7">
        <v>23</v>
      </c>
      <c r="B19" s="8" t="s">
        <v>102</v>
      </c>
      <c r="C19" s="7" t="s">
        <v>103</v>
      </c>
      <c r="D19" s="12">
        <v>1196181.2</v>
      </c>
      <c r="E19" s="13">
        <f>1150416.8</f>
        <v>1150416.8</v>
      </c>
      <c r="F19" s="13">
        <v>248513.2</v>
      </c>
    </row>
    <row r="20" spans="1:6" x14ac:dyDescent="0.25">
      <c r="A20" s="7">
        <v>24</v>
      </c>
      <c r="B20" s="8" t="s">
        <v>104</v>
      </c>
      <c r="C20" s="7" t="s">
        <v>105</v>
      </c>
      <c r="D20" s="12">
        <v>36750</v>
      </c>
      <c r="E20" s="13">
        <f>36750</f>
        <v>36750</v>
      </c>
      <c r="F20" s="13">
        <v>26739.59</v>
      </c>
    </row>
    <row r="21" spans="1:6" x14ac:dyDescent="0.25">
      <c r="A21" s="7">
        <v>25</v>
      </c>
      <c r="B21" s="8" t="s">
        <v>106</v>
      </c>
      <c r="C21" s="7" t="s">
        <v>107</v>
      </c>
      <c r="D21" s="12">
        <v>150000</v>
      </c>
      <c r="E21" s="13">
        <f>150000</f>
        <v>150000</v>
      </c>
      <c r="F21" s="13">
        <v>37897.089999999997</v>
      </c>
    </row>
    <row r="22" spans="1:6" x14ac:dyDescent="0.25">
      <c r="A22" s="7">
        <v>26</v>
      </c>
      <c r="B22" s="8" t="s">
        <v>108</v>
      </c>
      <c r="C22" s="7" t="s">
        <v>109</v>
      </c>
      <c r="D22" s="12">
        <v>93660</v>
      </c>
      <c r="E22" s="13">
        <f>83660</f>
        <v>83660</v>
      </c>
      <c r="F22" s="13">
        <v>55263.8</v>
      </c>
    </row>
    <row r="23" spans="1:6" x14ac:dyDescent="0.25">
      <c r="A23" s="7">
        <v>27</v>
      </c>
      <c r="B23" s="8" t="s">
        <v>110</v>
      </c>
      <c r="C23" s="7" t="s">
        <v>111</v>
      </c>
      <c r="D23" s="12">
        <v>21000</v>
      </c>
      <c r="E23" s="13">
        <f>21000</f>
        <v>21000</v>
      </c>
      <c r="F23" s="13">
        <v>16083.45</v>
      </c>
    </row>
    <row r="24" spans="1:6" x14ac:dyDescent="0.25">
      <c r="A24" s="7">
        <v>28</v>
      </c>
      <c r="B24" s="8" t="s">
        <v>112</v>
      </c>
      <c r="C24" s="7" t="s">
        <v>113</v>
      </c>
      <c r="D24" s="12">
        <v>52500</v>
      </c>
      <c r="E24" s="13">
        <f>52500</f>
        <v>52500</v>
      </c>
      <c r="F24" s="13">
        <v>20524.669999999998</v>
      </c>
    </row>
    <row r="25" spans="1:6" x14ac:dyDescent="0.25">
      <c r="A25" s="7">
        <v>29</v>
      </c>
      <c r="B25" s="8" t="s">
        <v>114</v>
      </c>
      <c r="C25" s="7" t="s">
        <v>115</v>
      </c>
      <c r="D25" s="12">
        <v>23100</v>
      </c>
      <c r="E25" s="13">
        <f>23100</f>
        <v>23100</v>
      </c>
      <c r="F25" s="13">
        <v>16564.34</v>
      </c>
    </row>
    <row r="26" spans="1:6" x14ac:dyDescent="0.25">
      <c r="A26" s="7">
        <v>30</v>
      </c>
      <c r="B26" s="8" t="s">
        <v>116</v>
      </c>
      <c r="C26" s="7" t="s">
        <v>117</v>
      </c>
      <c r="D26" s="12">
        <v>6300</v>
      </c>
      <c r="E26" s="13">
        <f>6300</f>
        <v>6300</v>
      </c>
      <c r="F26" s="13">
        <v>0</v>
      </c>
    </row>
    <row r="27" spans="1:6" x14ac:dyDescent="0.25">
      <c r="A27" s="7">
        <v>31</v>
      </c>
      <c r="B27" s="8" t="s">
        <v>118</v>
      </c>
      <c r="C27" s="7" t="s">
        <v>119</v>
      </c>
      <c r="D27" s="12">
        <v>151200</v>
      </c>
      <c r="E27" s="13">
        <f>144000</f>
        <v>144000</v>
      </c>
      <c r="F27" s="13">
        <v>108000</v>
      </c>
    </row>
    <row r="28" spans="1:6" x14ac:dyDescent="0.25">
      <c r="A28" s="7">
        <v>32</v>
      </c>
      <c r="B28" s="8" t="s">
        <v>120</v>
      </c>
      <c r="C28" s="7" t="s">
        <v>121</v>
      </c>
      <c r="D28" s="12">
        <v>195000</v>
      </c>
      <c r="E28" s="13">
        <f>195000</f>
        <v>195000</v>
      </c>
      <c r="F28" s="13">
        <v>187293.6</v>
      </c>
    </row>
    <row r="29" spans="1:6" x14ac:dyDescent="0.25">
      <c r="A29" s="7">
        <v>33</v>
      </c>
      <c r="B29" s="8" t="s">
        <v>122</v>
      </c>
      <c r="C29" s="7" t="s">
        <v>123</v>
      </c>
      <c r="D29" s="12">
        <v>4000</v>
      </c>
      <c r="E29" s="13">
        <f>4000</f>
        <v>4000</v>
      </c>
      <c r="F29" s="13">
        <v>291</v>
      </c>
    </row>
    <row r="30" spans="1:6" x14ac:dyDescent="0.25">
      <c r="A30" s="7">
        <v>34</v>
      </c>
      <c r="B30" s="8" t="s">
        <v>124</v>
      </c>
      <c r="C30" s="7" t="s">
        <v>125</v>
      </c>
      <c r="D30" s="12">
        <v>13250</v>
      </c>
      <c r="E30" s="13">
        <f>13250</f>
        <v>13250</v>
      </c>
      <c r="F30" s="13">
        <v>1312.25</v>
      </c>
    </row>
    <row r="31" spans="1:6" x14ac:dyDescent="0.25">
      <c r="A31" s="7">
        <v>35</v>
      </c>
      <c r="B31" s="8" t="s">
        <v>126</v>
      </c>
      <c r="C31" s="7" t="s">
        <v>127</v>
      </c>
      <c r="D31" s="12">
        <v>1575</v>
      </c>
      <c r="E31" s="13">
        <f>1575</f>
        <v>1575</v>
      </c>
      <c r="F31" s="13">
        <v>1472.58</v>
      </c>
    </row>
    <row r="32" spans="1:6" x14ac:dyDescent="0.25">
      <c r="A32" s="7">
        <v>36</v>
      </c>
      <c r="B32" s="8" t="s">
        <v>128</v>
      </c>
      <c r="C32" s="7" t="s">
        <v>129</v>
      </c>
      <c r="D32" s="12">
        <v>80000</v>
      </c>
      <c r="E32" s="13">
        <f>125322.4</f>
        <v>125322.4</v>
      </c>
      <c r="F32" s="13">
        <v>80541.320000000007</v>
      </c>
    </row>
    <row r="33" spans="1:6" x14ac:dyDescent="0.25">
      <c r="A33" s="7">
        <v>37</v>
      </c>
      <c r="B33" s="8" t="s">
        <v>130</v>
      </c>
      <c r="C33" s="7" t="s">
        <v>131</v>
      </c>
      <c r="D33" s="12">
        <v>620000</v>
      </c>
      <c r="E33" s="13">
        <f>603000</f>
        <v>603000</v>
      </c>
      <c r="F33" s="13">
        <v>535814</v>
      </c>
    </row>
    <row r="34" spans="1:6" x14ac:dyDescent="0.25">
      <c r="A34" s="7">
        <v>38</v>
      </c>
      <c r="B34" s="8" t="s">
        <v>132</v>
      </c>
      <c r="C34" s="7" t="s">
        <v>133</v>
      </c>
      <c r="D34" s="12">
        <v>89250</v>
      </c>
      <c r="E34" s="13">
        <f>89250</f>
        <v>89250</v>
      </c>
      <c r="F34" s="13">
        <v>81574</v>
      </c>
    </row>
    <row r="35" spans="1:6" x14ac:dyDescent="0.25">
      <c r="A35" s="7">
        <v>39</v>
      </c>
      <c r="B35" s="8" t="s">
        <v>134</v>
      </c>
      <c r="C35" s="7" t="s">
        <v>135</v>
      </c>
      <c r="D35" s="12">
        <v>85000</v>
      </c>
      <c r="E35" s="13">
        <f>85000</f>
        <v>85000</v>
      </c>
      <c r="F35" s="13">
        <v>74644.47</v>
      </c>
    </row>
    <row r="36" spans="1:6" x14ac:dyDescent="0.25">
      <c r="A36" s="7">
        <v>40</v>
      </c>
      <c r="B36" s="8" t="s">
        <v>136</v>
      </c>
      <c r="C36" s="7" t="s">
        <v>137</v>
      </c>
      <c r="D36" s="12">
        <v>1525200.32</v>
      </c>
      <c r="E36" s="13">
        <f>667613.4</f>
        <v>667613.4</v>
      </c>
      <c r="F36" s="13">
        <v>469700.24</v>
      </c>
    </row>
    <row r="37" spans="1:6" x14ac:dyDescent="0.25">
      <c r="A37" s="7">
        <v>41</v>
      </c>
      <c r="B37" s="8" t="s">
        <v>138</v>
      </c>
      <c r="C37" s="7" t="s">
        <v>139</v>
      </c>
      <c r="D37" s="12">
        <v>70000</v>
      </c>
      <c r="E37" s="13">
        <f>60000</f>
        <v>60000</v>
      </c>
      <c r="F37" s="13">
        <v>58779.64</v>
      </c>
    </row>
    <row r="38" spans="1:6" x14ac:dyDescent="0.25">
      <c r="A38" s="7">
        <v>42</v>
      </c>
      <c r="B38" s="8" t="s">
        <v>140</v>
      </c>
      <c r="C38" s="7" t="s">
        <v>141</v>
      </c>
      <c r="D38" s="12">
        <v>728716.08</v>
      </c>
      <c r="E38" s="13">
        <f>695331.02</f>
        <v>695331.02</v>
      </c>
      <c r="F38" s="13">
        <v>530038.27</v>
      </c>
    </row>
    <row r="39" spans="1:6" x14ac:dyDescent="0.25">
      <c r="A39" s="7">
        <v>43</v>
      </c>
      <c r="B39" s="8" t="s">
        <v>142</v>
      </c>
      <c r="C39" s="7" t="s">
        <v>143</v>
      </c>
      <c r="D39" s="12">
        <v>160650</v>
      </c>
      <c r="E39" s="13">
        <f>160650</f>
        <v>160650</v>
      </c>
      <c r="F39" s="13">
        <v>89320</v>
      </c>
    </row>
    <row r="40" spans="1:6" x14ac:dyDescent="0.25">
      <c r="A40" s="7">
        <v>44</v>
      </c>
      <c r="B40" s="8" t="s">
        <v>144</v>
      </c>
      <c r="C40" s="7" t="s">
        <v>145</v>
      </c>
      <c r="D40" s="12">
        <v>810483.4</v>
      </c>
      <c r="E40" s="13">
        <f>769761</f>
        <v>769761</v>
      </c>
      <c r="F40" s="13">
        <v>507718.72</v>
      </c>
    </row>
    <row r="41" spans="1:6" x14ac:dyDescent="0.25">
      <c r="A41" s="7">
        <v>45</v>
      </c>
      <c r="B41" s="8" t="s">
        <v>146</v>
      </c>
      <c r="C41" s="7" t="s">
        <v>147</v>
      </c>
      <c r="D41" s="12">
        <v>829600</v>
      </c>
      <c r="E41" s="13">
        <f>1127760</f>
        <v>1127760</v>
      </c>
      <c r="F41" s="13">
        <v>594703</v>
      </c>
    </row>
    <row r="42" spans="1:6" x14ac:dyDescent="0.25">
      <c r="A42" s="7">
        <v>46</v>
      </c>
      <c r="B42" s="8" t="s">
        <v>148</v>
      </c>
      <c r="C42" s="7" t="s">
        <v>149</v>
      </c>
      <c r="D42" s="12">
        <v>17100</v>
      </c>
      <c r="E42" s="13">
        <f>20796</f>
        <v>20796</v>
      </c>
      <c r="F42" s="13">
        <v>8336</v>
      </c>
    </row>
    <row r="43" spans="1:6" x14ac:dyDescent="0.25">
      <c r="A43" s="7">
        <v>47</v>
      </c>
      <c r="B43" s="8" t="s">
        <v>150</v>
      </c>
      <c r="C43" s="7" t="s">
        <v>151</v>
      </c>
      <c r="D43" s="12">
        <v>516622.38</v>
      </c>
      <c r="E43" s="13">
        <f>359951.72</f>
        <v>359951.72</v>
      </c>
      <c r="F43" s="13">
        <v>45107.33</v>
      </c>
    </row>
    <row r="44" spans="1:6" x14ac:dyDescent="0.25">
      <c r="A44" s="7">
        <v>48</v>
      </c>
      <c r="B44" s="8" t="s">
        <v>152</v>
      </c>
      <c r="C44" s="7" t="s">
        <v>153</v>
      </c>
      <c r="D44" s="12">
        <v>1660372</v>
      </c>
      <c r="E44" s="13">
        <f>1660372</f>
        <v>1660372</v>
      </c>
      <c r="F44" s="13">
        <v>658394.87</v>
      </c>
    </row>
    <row r="45" spans="1:6" x14ac:dyDescent="0.25">
      <c r="A45" s="7">
        <v>49</v>
      </c>
      <c r="B45" s="8" t="s">
        <v>154</v>
      </c>
      <c r="C45" s="7" t="s">
        <v>155</v>
      </c>
      <c r="D45" s="12">
        <v>1737500</v>
      </c>
      <c r="E45" s="13">
        <f>1732664.16</f>
        <v>1732664.16</v>
      </c>
      <c r="F45" s="13">
        <v>483917.92</v>
      </c>
    </row>
    <row r="46" spans="1:6" x14ac:dyDescent="0.25">
      <c r="A46" s="7">
        <v>50</v>
      </c>
      <c r="B46" s="8" t="s">
        <v>156</v>
      </c>
      <c r="C46" s="7" t="s">
        <v>157</v>
      </c>
      <c r="D46" s="12">
        <v>928200</v>
      </c>
      <c r="E46" s="13">
        <f>903209.89</f>
        <v>903209.89</v>
      </c>
      <c r="F46" s="13">
        <v>592992</v>
      </c>
    </row>
    <row r="47" spans="1:6" x14ac:dyDescent="0.25">
      <c r="A47" s="7">
        <v>51</v>
      </c>
      <c r="B47" s="8">
        <v>339</v>
      </c>
      <c r="C47" s="7" t="s">
        <v>231</v>
      </c>
      <c r="D47" s="12">
        <v>0</v>
      </c>
      <c r="E47" s="13">
        <v>6960</v>
      </c>
      <c r="F47" s="13">
        <v>6960</v>
      </c>
    </row>
    <row r="48" spans="1:6" x14ac:dyDescent="0.25">
      <c r="A48" s="7">
        <v>52</v>
      </c>
      <c r="B48" s="8" t="s">
        <v>158</v>
      </c>
      <c r="C48" s="7" t="s">
        <v>159</v>
      </c>
      <c r="D48" s="12">
        <v>157000</v>
      </c>
      <c r="E48" s="13">
        <f>157000</f>
        <v>157000</v>
      </c>
      <c r="F48" s="13">
        <v>15312.44</v>
      </c>
    </row>
    <row r="49" spans="1:6" x14ac:dyDescent="0.25">
      <c r="A49" s="7">
        <v>53</v>
      </c>
      <c r="B49" s="8" t="s">
        <v>160</v>
      </c>
      <c r="C49" s="7" t="s">
        <v>161</v>
      </c>
      <c r="D49" s="12">
        <v>30000</v>
      </c>
      <c r="E49" s="13">
        <f>20648</f>
        <v>20648</v>
      </c>
      <c r="F49" s="13">
        <v>20648</v>
      </c>
    </row>
    <row r="50" spans="1:6" x14ac:dyDescent="0.25">
      <c r="A50" s="7">
        <v>54</v>
      </c>
      <c r="B50" s="8" t="s">
        <v>162</v>
      </c>
      <c r="C50" s="7" t="s">
        <v>163</v>
      </c>
      <c r="D50" s="12">
        <v>184084.92</v>
      </c>
      <c r="E50" s="13">
        <f>146832.45</f>
        <v>146832.45000000001</v>
      </c>
      <c r="F50" s="13">
        <v>110536.11</v>
      </c>
    </row>
    <row r="51" spans="1:6" x14ac:dyDescent="0.25">
      <c r="A51" s="7">
        <v>55</v>
      </c>
      <c r="B51" s="8" t="s">
        <v>164</v>
      </c>
      <c r="C51" s="7" t="s">
        <v>165</v>
      </c>
      <c r="D51" s="12">
        <v>35950</v>
      </c>
      <c r="E51" s="13">
        <f>60538.84</f>
        <v>60538.84</v>
      </c>
      <c r="F51" s="13">
        <v>20728.04</v>
      </c>
    </row>
    <row r="52" spans="1:6" x14ac:dyDescent="0.25">
      <c r="A52" s="7">
        <v>56</v>
      </c>
      <c r="B52" s="8" t="s">
        <v>166</v>
      </c>
      <c r="C52" s="7" t="s">
        <v>167</v>
      </c>
      <c r="D52" s="12">
        <v>155897</v>
      </c>
      <c r="E52" s="13">
        <f>135133</f>
        <v>135133</v>
      </c>
      <c r="F52" s="13">
        <v>32570.13</v>
      </c>
    </row>
    <row r="53" spans="1:6" x14ac:dyDescent="0.25">
      <c r="A53" s="7">
        <v>57</v>
      </c>
      <c r="B53" s="8" t="s">
        <v>168</v>
      </c>
      <c r="C53" s="7" t="s">
        <v>169</v>
      </c>
      <c r="D53" s="12">
        <v>38850</v>
      </c>
      <c r="E53" s="13">
        <f>38850</f>
        <v>38850</v>
      </c>
      <c r="F53" s="13">
        <v>11045.97</v>
      </c>
    </row>
    <row r="54" spans="1:6" x14ac:dyDescent="0.25">
      <c r="A54" s="7">
        <v>58</v>
      </c>
      <c r="B54" s="8" t="s">
        <v>170</v>
      </c>
      <c r="C54" s="7" t="s">
        <v>171</v>
      </c>
      <c r="D54" s="12">
        <v>10000</v>
      </c>
      <c r="E54" s="13">
        <f>19352</f>
        <v>19352</v>
      </c>
      <c r="F54" s="13">
        <v>15385.21</v>
      </c>
    </row>
    <row r="55" spans="1:6" x14ac:dyDescent="0.25">
      <c r="A55" s="7">
        <v>59</v>
      </c>
      <c r="B55" s="8" t="s">
        <v>172</v>
      </c>
      <c r="C55" s="7" t="s">
        <v>173</v>
      </c>
      <c r="D55" s="12">
        <v>322549</v>
      </c>
      <c r="E55" s="13">
        <f>830386.11</f>
        <v>830386.11</v>
      </c>
      <c r="F55" s="13">
        <v>545899.67000000004</v>
      </c>
    </row>
    <row r="56" spans="1:6" x14ac:dyDescent="0.25">
      <c r="A56" s="7">
        <v>60</v>
      </c>
      <c r="B56" s="8" t="s">
        <v>174</v>
      </c>
      <c r="C56" s="7" t="s">
        <v>175</v>
      </c>
      <c r="D56" s="12">
        <v>100800</v>
      </c>
      <c r="E56" s="13">
        <f>187144.17</f>
        <v>187144.17</v>
      </c>
      <c r="F56" s="13">
        <v>187144.17</v>
      </c>
    </row>
    <row r="57" spans="1:6" x14ac:dyDescent="0.25">
      <c r="A57" s="7">
        <v>61</v>
      </c>
      <c r="B57" s="8" t="s">
        <v>176</v>
      </c>
      <c r="C57" s="7" t="s">
        <v>177</v>
      </c>
      <c r="D57" s="12">
        <v>304517.40000000002</v>
      </c>
      <c r="E57" s="13">
        <f>304517.4</f>
        <v>304517.40000000002</v>
      </c>
      <c r="F57" s="13">
        <v>170050.14</v>
      </c>
    </row>
    <row r="58" spans="1:6" x14ac:dyDescent="0.25">
      <c r="A58" s="7">
        <v>62</v>
      </c>
      <c r="B58" s="8" t="s">
        <v>178</v>
      </c>
      <c r="C58" s="7" t="s">
        <v>179</v>
      </c>
      <c r="D58" s="12">
        <v>802500</v>
      </c>
      <c r="E58" s="13">
        <f>813082.56</f>
        <v>813082.56</v>
      </c>
      <c r="F58" s="13">
        <v>402304.94</v>
      </c>
    </row>
    <row r="59" spans="1:6" x14ac:dyDescent="0.25">
      <c r="A59" s="7">
        <v>63</v>
      </c>
      <c r="B59" s="8" t="s">
        <v>180</v>
      </c>
      <c r="C59" s="7" t="s">
        <v>181</v>
      </c>
      <c r="D59" s="12">
        <v>740400</v>
      </c>
      <c r="E59" s="13">
        <f>673058.77</f>
        <v>673058.77</v>
      </c>
      <c r="F59" s="13">
        <v>249910.12</v>
      </c>
    </row>
    <row r="60" spans="1:6" x14ac:dyDescent="0.25">
      <c r="A60" s="7">
        <v>64</v>
      </c>
      <c r="B60" s="8" t="s">
        <v>182</v>
      </c>
      <c r="C60" s="7" t="s">
        <v>183</v>
      </c>
      <c r="D60" s="12">
        <v>40000</v>
      </c>
      <c r="E60" s="13">
        <f>113625.11</f>
        <v>113625.11</v>
      </c>
      <c r="F60" s="13">
        <v>84478.57</v>
      </c>
    </row>
    <row r="61" spans="1:6" x14ac:dyDescent="0.25">
      <c r="A61" s="7">
        <v>65</v>
      </c>
      <c r="B61" s="8" t="s">
        <v>184</v>
      </c>
      <c r="C61" s="7" t="s">
        <v>185</v>
      </c>
      <c r="D61" s="12">
        <v>818</v>
      </c>
      <c r="E61" s="13">
        <f>0</f>
        <v>0</v>
      </c>
      <c r="F61" s="13">
        <v>0</v>
      </c>
    </row>
    <row r="62" spans="1:6" x14ac:dyDescent="0.25">
      <c r="A62" s="7">
        <v>66</v>
      </c>
      <c r="B62" s="8" t="s">
        <v>186</v>
      </c>
      <c r="C62" s="7" t="s">
        <v>187</v>
      </c>
      <c r="D62" s="12">
        <v>248594.7</v>
      </c>
      <c r="E62" s="13">
        <f>211121.42</f>
        <v>211121.42</v>
      </c>
      <c r="F62" s="13">
        <v>151666.01999999999</v>
      </c>
    </row>
    <row r="63" spans="1:6" x14ac:dyDescent="0.25">
      <c r="A63" s="7">
        <v>67</v>
      </c>
      <c r="B63" s="8" t="s">
        <v>188</v>
      </c>
      <c r="C63" s="7" t="s">
        <v>189</v>
      </c>
      <c r="D63" s="12">
        <v>37000</v>
      </c>
      <c r="E63" s="13">
        <f>32045.42</f>
        <v>32045.42</v>
      </c>
      <c r="F63" s="13">
        <v>27838.799999999999</v>
      </c>
    </row>
    <row r="64" spans="1:6" x14ac:dyDescent="0.25">
      <c r="A64" s="7">
        <v>68</v>
      </c>
      <c r="B64" s="8" t="s">
        <v>190</v>
      </c>
      <c r="C64" s="7" t="s">
        <v>191</v>
      </c>
      <c r="D64" s="12">
        <v>1496230.2</v>
      </c>
      <c r="E64" s="13">
        <f>1780763.6</f>
        <v>1780763.6</v>
      </c>
      <c r="F64" s="13">
        <v>999624.53</v>
      </c>
    </row>
    <row r="65" spans="1:6" x14ac:dyDescent="0.25">
      <c r="A65" s="7">
        <v>69</v>
      </c>
      <c r="B65" s="8" t="s">
        <v>192</v>
      </c>
      <c r="C65" s="7" t="s">
        <v>193</v>
      </c>
      <c r="D65" s="12">
        <v>59102.400000000001</v>
      </c>
      <c r="E65" s="13">
        <f>54102.4</f>
        <v>54102.400000000001</v>
      </c>
      <c r="F65" s="13">
        <v>2703.13</v>
      </c>
    </row>
    <row r="66" spans="1:6" x14ac:dyDescent="0.25">
      <c r="A66" s="7">
        <v>70</v>
      </c>
      <c r="B66" s="8" t="s">
        <v>194</v>
      </c>
      <c r="C66" s="7" t="s">
        <v>195</v>
      </c>
      <c r="D66" s="12">
        <v>78250</v>
      </c>
      <c r="E66" s="13">
        <f>78876.24</f>
        <v>78876.240000000005</v>
      </c>
      <c r="F66" s="13">
        <v>61086.98</v>
      </c>
    </row>
    <row r="67" spans="1:6" x14ac:dyDescent="0.25">
      <c r="A67" s="7">
        <v>71</v>
      </c>
      <c r="B67" s="8" t="s">
        <v>196</v>
      </c>
      <c r="C67" s="7" t="s">
        <v>197</v>
      </c>
      <c r="D67" s="12">
        <v>0</v>
      </c>
      <c r="E67" s="13">
        <f>2074</f>
        <v>2074</v>
      </c>
      <c r="F67" s="13">
        <v>2074</v>
      </c>
    </row>
    <row r="68" spans="1:6" x14ac:dyDescent="0.25">
      <c r="A68" s="7">
        <v>72</v>
      </c>
      <c r="B68" s="8" t="s">
        <v>198</v>
      </c>
      <c r="C68" s="7" t="s">
        <v>199</v>
      </c>
      <c r="D68" s="12">
        <v>12000</v>
      </c>
      <c r="E68" s="13">
        <f>6500</f>
        <v>6500</v>
      </c>
      <c r="F68" s="13">
        <v>6150</v>
      </c>
    </row>
    <row r="69" spans="1:6" x14ac:dyDescent="0.25">
      <c r="A69" s="7">
        <v>73</v>
      </c>
      <c r="B69" s="8" t="s">
        <v>200</v>
      </c>
      <c r="C69" s="7" t="s">
        <v>201</v>
      </c>
      <c r="D69" s="12">
        <v>300000</v>
      </c>
      <c r="E69" s="13">
        <f>312000</f>
        <v>312000</v>
      </c>
      <c r="F69" s="13">
        <v>201570</v>
      </c>
    </row>
    <row r="70" spans="1:6" x14ac:dyDescent="0.25">
      <c r="A70" s="7">
        <v>74</v>
      </c>
      <c r="B70" s="9">
        <v>523</v>
      </c>
      <c r="C70" s="7" t="s">
        <v>228</v>
      </c>
      <c r="D70" s="12">
        <v>0</v>
      </c>
      <c r="E70" s="13">
        <v>45835</v>
      </c>
      <c r="F70" s="13">
        <v>43308.6</v>
      </c>
    </row>
  </sheetData>
  <pageMargins left="0.75" right="0.75" top="1" bottom="1" header="0.5" footer="0.5"/>
  <pageSetup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23</ItemDisplay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3C04397-E25D-4B0F-925F-C20E908C066A}"/>
</file>

<file path=customXml/itemProps2.xml><?xml version="1.0" encoding="utf-8"?>
<ds:datastoreItem xmlns:ds="http://schemas.openxmlformats.org/officeDocument/2006/customXml" ds:itemID="{4A311C0B-01D7-4D85-BCA2-5D6E44255DE0}"/>
</file>

<file path=customXml/itemProps3.xml><?xml version="1.0" encoding="utf-8"?>
<ds:datastoreItem xmlns:ds="http://schemas.openxmlformats.org/officeDocument/2006/customXml" ds:itemID="{B7EF1718-685A-4256-A648-3AC25B93A4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 233922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Tercer trimestre 2017</dc:title>
  <dc:creator>Alma A. Echeagaray Lara</dc:creator>
  <cp:lastModifiedBy>Eliseo Rodriguez Camou</cp:lastModifiedBy>
  <cp:lastPrinted>2017-10-25T22:54:51Z</cp:lastPrinted>
  <dcterms:created xsi:type="dcterms:W3CDTF">2017-03-27T16:24:39Z</dcterms:created>
  <dcterms:modified xsi:type="dcterms:W3CDTF">2018-05-21T22:08:21Z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7</vt:i4>
  </property>
</Properties>
</file>